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 - Architektonicko ..." sheetId="2" r:id="rId2"/>
    <sheet name="D.1.2.1.b - Zdravotně tec..." sheetId="3" r:id="rId3"/>
    <sheet name="D.1.2.2 - Plynová odběrná..." sheetId="4" r:id="rId4"/>
    <sheet name="D.1.2.6.a - Slaboproud - EPS" sheetId="5" r:id="rId5"/>
    <sheet name="D.1.2.6.b - Slaboproud - EVS" sheetId="6" r:id="rId6"/>
    <sheet name="D.1.2.6.c - Slaboproud - SKS" sheetId="7" r:id="rId7"/>
    <sheet name="D.1.2.7. - Měření a regulace" sheetId="8" r:id="rId8"/>
    <sheet name="D.2.1. - Sportovní vybavení" sheetId="9" r:id="rId9"/>
    <sheet name="D.2.8.a - LED obrazovka, ..." sheetId="10" r:id="rId10"/>
    <sheet name="D.2.8.b - Ozvučení" sheetId="11" r:id="rId11"/>
    <sheet name="VRN - Vedlejší rozpočtové..." sheetId="12" r:id="rId12"/>
    <sheet name="Seznam figur" sheetId="13" r:id="rId13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'D.1.1. - Architektonicko ...'!$C$139:$K$1088</definedName>
    <definedName name="_xlnm.Print_Area" localSheetId="1">'D.1.1. - Architektonicko ...'!$C$4:$J$76,'D.1.1. - Architektonicko ...'!$C$82:$J$121,'D.1.1. - Architektonicko ...'!$C$127:$K$1088</definedName>
    <definedName name="_xlnm.Print_Titles" localSheetId="1">'D.1.1. - Architektonicko ...'!$139:$139</definedName>
    <definedName name="_xlnm._FilterDatabase" localSheetId="2" hidden="1">'D.1.2.1.b - Zdravotně tec...'!$C$123:$K$334</definedName>
    <definedName name="_xlnm.Print_Area" localSheetId="2">'D.1.2.1.b - Zdravotně tec...'!$C$4:$J$76,'D.1.2.1.b - Zdravotně tec...'!$C$82:$J$105,'D.1.2.1.b - Zdravotně tec...'!$C$111:$K$334</definedName>
    <definedName name="_xlnm.Print_Titles" localSheetId="2">'D.1.2.1.b - Zdravotně tec...'!$123:$123</definedName>
    <definedName name="_xlnm._FilterDatabase" localSheetId="3" hidden="1">'D.1.2.2 - Plynová odběrná...'!$C$116:$K$144</definedName>
    <definedName name="_xlnm.Print_Area" localSheetId="3">'D.1.2.2 - Plynová odběrná...'!$C$4:$J$76,'D.1.2.2 - Plynová odběrná...'!$C$82:$J$98,'D.1.2.2 - Plynová odběrná...'!$C$104:$K$144</definedName>
    <definedName name="_xlnm.Print_Titles" localSheetId="3">'D.1.2.2 - Plynová odběrná...'!$116:$116</definedName>
    <definedName name="_xlnm._FilterDatabase" localSheetId="4" hidden="1">'D.1.2.6.a - Slaboproud - EPS'!$C$117:$K$173</definedName>
    <definedName name="_xlnm.Print_Area" localSheetId="4">'D.1.2.6.a - Slaboproud - EPS'!$C$4:$J$76,'D.1.2.6.a - Slaboproud - EPS'!$C$82:$J$99,'D.1.2.6.a - Slaboproud - EPS'!$C$105:$K$173</definedName>
    <definedName name="_xlnm.Print_Titles" localSheetId="4">'D.1.2.6.a - Slaboproud - EPS'!$117:$117</definedName>
    <definedName name="_xlnm._FilterDatabase" localSheetId="5" hidden="1">'D.1.2.6.b - Slaboproud - EVS'!$C$118:$K$159</definedName>
    <definedName name="_xlnm.Print_Area" localSheetId="5">'D.1.2.6.b - Slaboproud - EVS'!$C$4:$J$76,'D.1.2.6.b - Slaboproud - EVS'!$C$82:$J$100,'D.1.2.6.b - Slaboproud - EVS'!$C$106:$K$159</definedName>
    <definedName name="_xlnm.Print_Titles" localSheetId="5">'D.1.2.6.b - Slaboproud - EVS'!$118:$118</definedName>
    <definedName name="_xlnm._FilterDatabase" localSheetId="6" hidden="1">'D.1.2.6.c - Slaboproud - SKS'!$C$118:$K$204</definedName>
    <definedName name="_xlnm.Print_Area" localSheetId="6">'D.1.2.6.c - Slaboproud - SKS'!$C$4:$J$76,'D.1.2.6.c - Slaboproud - SKS'!$C$82:$J$100,'D.1.2.6.c - Slaboproud - SKS'!$C$106:$K$204</definedName>
    <definedName name="_xlnm.Print_Titles" localSheetId="6">'D.1.2.6.c - Slaboproud - SKS'!$118:$118</definedName>
    <definedName name="_xlnm._FilterDatabase" localSheetId="7" hidden="1">'D.1.2.7. - Měření a regulace'!$C$119:$K$132</definedName>
    <definedName name="_xlnm.Print_Area" localSheetId="7">'D.1.2.7. - Měření a regulace'!$C$4:$J$76,'D.1.2.7. - Měření a regulace'!$C$82:$J$101,'D.1.2.7. - Měření a regulace'!$C$107:$K$132</definedName>
    <definedName name="_xlnm.Print_Titles" localSheetId="7">'D.1.2.7. - Měření a regulace'!$119:$119</definedName>
    <definedName name="_xlnm._FilterDatabase" localSheetId="8" hidden="1">'D.2.1. - Sportovní vybavení'!$C$123:$K$221</definedName>
    <definedName name="_xlnm.Print_Area" localSheetId="8">'D.2.1. - Sportovní vybavení'!$C$4:$J$76,'D.2.1. - Sportovní vybavení'!$C$82:$J$105,'D.2.1. - Sportovní vybavení'!$C$111:$K$221</definedName>
    <definedName name="_xlnm.Print_Titles" localSheetId="8">'D.2.1. - Sportovní vybavení'!$123:$123</definedName>
    <definedName name="_xlnm._FilterDatabase" localSheetId="9" hidden="1">'D.2.8.a - LED obrazovka, ...'!$C$116:$K$156</definedName>
    <definedName name="_xlnm.Print_Area" localSheetId="9">'D.2.8.a - LED obrazovka, ...'!$C$4:$J$76,'D.2.8.a - LED obrazovka, ...'!$C$82:$J$98,'D.2.8.a - LED obrazovka, ...'!$C$104:$K$156</definedName>
    <definedName name="_xlnm.Print_Titles" localSheetId="9">'D.2.8.a - LED obrazovka, ...'!$116:$116</definedName>
    <definedName name="_xlnm._FilterDatabase" localSheetId="10" hidden="1">'D.2.8.b - Ozvučení'!$C$116:$K$138</definedName>
    <definedName name="_xlnm.Print_Area" localSheetId="10">'D.2.8.b - Ozvučení'!$C$4:$J$76,'D.2.8.b - Ozvučení'!$C$82:$J$98,'D.2.8.b - Ozvučení'!$C$104:$K$138</definedName>
    <definedName name="_xlnm.Print_Titles" localSheetId="10">'D.2.8.b - Ozvučení'!$116:$116</definedName>
    <definedName name="_xlnm._FilterDatabase" localSheetId="11" hidden="1">'VRN - Vedlejší rozpočtové...'!$C$116:$K$166</definedName>
    <definedName name="_xlnm.Print_Area" localSheetId="11">'VRN - Vedlejší rozpočtové...'!$C$4:$J$76,'VRN - Vedlejší rozpočtové...'!$C$82:$J$98,'VRN - Vedlejší rozpočtové...'!$C$104:$K$166</definedName>
    <definedName name="_xlnm.Print_Titles" localSheetId="11">'VRN - Vedlejší rozpočtové...'!$116:$116</definedName>
    <definedName name="_xlnm.Print_Area" localSheetId="12">'Seznam figur'!$C$4:$G$11</definedName>
    <definedName name="_xlnm.Print_Titles" localSheetId="12">'Seznam figur'!$9:$9</definedName>
  </definedNames>
  <calcPr/>
</workbook>
</file>

<file path=xl/calcChain.xml><?xml version="1.0" encoding="utf-8"?>
<calcChain xmlns="http://schemas.openxmlformats.org/spreadsheetml/2006/main">
  <c i="13" l="1" r="D7"/>
  <c i="12" r="T118"/>
  <c r="T117"/>
  <c r="R118"/>
  <c r="R117"/>
  <c r="P118"/>
  <c r="P117"/>
  <c i="1" r="AU105"/>
  <c i="12" r="J37"/>
  <c r="J36"/>
  <c i="1" r="AY105"/>
  <c i="12" r="J35"/>
  <c i="1" r="AX105"/>
  <c i="12"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114"/>
  <c r="J17"/>
  <c r="J12"/>
  <c r="J111"/>
  <c r="E7"/>
  <c r="E107"/>
  <c i="11" r="R118"/>
  <c r="R117"/>
  <c r="J37"/>
  <c r="J36"/>
  <c i="1" r="AY104"/>
  <c i="11" r="J35"/>
  <c i="1" r="AX104"/>
  <c i="11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114"/>
  <c r="J23"/>
  <c r="J18"/>
  <c r="E18"/>
  <c r="F92"/>
  <c r="J17"/>
  <c r="J12"/>
  <c r="J89"/>
  <c r="E7"/>
  <c r="E107"/>
  <c i="10" r="J37"/>
  <c r="J36"/>
  <c i="1" r="AY103"/>
  <c i="10" r="J35"/>
  <c i="1" r="AX103"/>
  <c i="10"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85"/>
  <c i="9" r="J37"/>
  <c r="J36"/>
  <c i="1" r="AY102"/>
  <c i="9" r="J35"/>
  <c i="1" r="AX102"/>
  <c i="9" r="BI220"/>
  <c r="BH220"/>
  <c r="BG220"/>
  <c r="BF220"/>
  <c r="T220"/>
  <c r="T219"/>
  <c r="T218"/>
  <c r="R220"/>
  <c r="R219"/>
  <c r="R218"/>
  <c r="P220"/>
  <c r="P219"/>
  <c r="P218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69"/>
  <c r="BH169"/>
  <c r="BG169"/>
  <c r="BF169"/>
  <c r="T169"/>
  <c r="T168"/>
  <c r="R169"/>
  <c r="R168"/>
  <c r="P169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R132"/>
  <c r="P132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85"/>
  <c i="8" r="J37"/>
  <c r="J36"/>
  <c i="1" r="AY101"/>
  <c i="8" r="J35"/>
  <c i="1" r="AX101"/>
  <c i="8" r="BI131"/>
  <c r="BH131"/>
  <c r="BG131"/>
  <c r="BF131"/>
  <c r="T131"/>
  <c r="T130"/>
  <c r="R131"/>
  <c r="R130"/>
  <c r="P131"/>
  <c r="P130"/>
  <c r="BI128"/>
  <c r="BH128"/>
  <c r="BG128"/>
  <c r="BF128"/>
  <c r="T128"/>
  <c r="T127"/>
  <c r="R128"/>
  <c r="R127"/>
  <c r="P128"/>
  <c r="P127"/>
  <c r="BI125"/>
  <c r="BH125"/>
  <c r="BG125"/>
  <c r="BF125"/>
  <c r="T125"/>
  <c r="T124"/>
  <c r="R125"/>
  <c r="R124"/>
  <c r="P125"/>
  <c r="P124"/>
  <c r="BI122"/>
  <c r="BH122"/>
  <c r="BG122"/>
  <c r="BF122"/>
  <c r="T122"/>
  <c r="T121"/>
  <c r="T120"/>
  <c r="R122"/>
  <c r="R121"/>
  <c r="R120"/>
  <c r="P122"/>
  <c r="P121"/>
  <c r="P120"/>
  <c i="1" r="AU101"/>
  <c i="8" r="J116"/>
  <c r="F116"/>
  <c r="F114"/>
  <c r="E112"/>
  <c r="J91"/>
  <c r="F91"/>
  <c r="F89"/>
  <c r="E87"/>
  <c r="J24"/>
  <c r="E24"/>
  <c r="J92"/>
  <c r="J23"/>
  <c r="J18"/>
  <c r="E18"/>
  <c r="F117"/>
  <c r="J17"/>
  <c r="J12"/>
  <c r="J89"/>
  <c r="E7"/>
  <c r="E85"/>
  <c i="7" r="J37"/>
  <c r="J36"/>
  <c i="1" r="AY100"/>
  <c i="7" r="J35"/>
  <c i="1" r="AX100"/>
  <c i="7"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6" r="J37"/>
  <c r="J36"/>
  <c i="1" r="AY99"/>
  <c i="6" r="J35"/>
  <c i="1" r="AX99"/>
  <c i="6"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89"/>
  <c r="E7"/>
  <c r="E109"/>
  <c i="5" r="J37"/>
  <c r="J36"/>
  <c i="1" r="AY98"/>
  <c i="5" r="J35"/>
  <c i="1" r="AX98"/>
  <c i="5"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J114"/>
  <c r="F114"/>
  <c r="F112"/>
  <c r="E110"/>
  <c r="J91"/>
  <c r="F91"/>
  <c r="F89"/>
  <c r="E87"/>
  <c r="J24"/>
  <c r="E24"/>
  <c r="J115"/>
  <c r="J23"/>
  <c r="J18"/>
  <c r="E18"/>
  <c r="F92"/>
  <c r="J17"/>
  <c r="J12"/>
  <c r="J89"/>
  <c r="E7"/>
  <c r="E108"/>
  <c i="4" r="J37"/>
  <c r="J36"/>
  <c i="1" r="AY97"/>
  <c i="4" r="J35"/>
  <c i="1" r="AX97"/>
  <c i="4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3"/>
  <c r="F113"/>
  <c r="F111"/>
  <c r="E109"/>
  <c r="J91"/>
  <c r="F91"/>
  <c r="F89"/>
  <c r="E87"/>
  <c r="J24"/>
  <c r="E24"/>
  <c r="J92"/>
  <c r="J23"/>
  <c r="J18"/>
  <c r="E18"/>
  <c r="F92"/>
  <c r="J17"/>
  <c r="J12"/>
  <c r="J89"/>
  <c r="E7"/>
  <c r="E85"/>
  <c i="3" r="J37"/>
  <c r="J36"/>
  <c i="1" r="AY96"/>
  <c i="3" r="J35"/>
  <c i="1" r="AX96"/>
  <c i="3"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2" r="J1065"/>
  <c r="T1056"/>
  <c r="R1056"/>
  <c r="P1056"/>
  <c r="BK1056"/>
  <c r="J1056"/>
  <c r="J118"/>
  <c r="J37"/>
  <c r="J36"/>
  <c i="1" r="AY95"/>
  <c i="2" r="J35"/>
  <c i="1" r="AX95"/>
  <c i="2" r="BI1087"/>
  <c r="BH1087"/>
  <c r="BG1087"/>
  <c r="BF1087"/>
  <c r="T1087"/>
  <c r="R1087"/>
  <c r="P1087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J119"/>
  <c r="BI1057"/>
  <c r="BH1057"/>
  <c r="BG1057"/>
  <c r="BF1057"/>
  <c r="T1057"/>
  <c r="R1057"/>
  <c r="P1057"/>
  <c r="BI1051"/>
  <c r="BH1051"/>
  <c r="BG1051"/>
  <c r="BF1051"/>
  <c r="T1051"/>
  <c r="R1051"/>
  <c r="P1051"/>
  <c r="BI1046"/>
  <c r="BH1046"/>
  <c r="BG1046"/>
  <c r="BF1046"/>
  <c r="T1046"/>
  <c r="R1046"/>
  <c r="P1046"/>
  <c r="BI1040"/>
  <c r="BH1040"/>
  <c r="BG1040"/>
  <c r="BF1040"/>
  <c r="T1040"/>
  <c r="R1040"/>
  <c r="P1040"/>
  <c r="BI1036"/>
  <c r="BH1036"/>
  <c r="BG1036"/>
  <c r="BF1036"/>
  <c r="T1036"/>
  <c r="R1036"/>
  <c r="P1036"/>
  <c r="BI1033"/>
  <c r="BH1033"/>
  <c r="BG1033"/>
  <c r="BF1033"/>
  <c r="T1033"/>
  <c r="R1033"/>
  <c r="P1033"/>
  <c r="BI1024"/>
  <c r="BH1024"/>
  <c r="BG1024"/>
  <c r="BF1024"/>
  <c r="T1024"/>
  <c r="R1024"/>
  <c r="P1024"/>
  <c r="BI1015"/>
  <c r="BH1015"/>
  <c r="BG1015"/>
  <c r="BF1015"/>
  <c r="T1015"/>
  <c r="R1015"/>
  <c r="P1015"/>
  <c r="BI1006"/>
  <c r="BH1006"/>
  <c r="BG1006"/>
  <c r="BF1006"/>
  <c r="T1006"/>
  <c r="R1006"/>
  <c r="P1006"/>
  <c r="BI997"/>
  <c r="BH997"/>
  <c r="BG997"/>
  <c r="BF997"/>
  <c r="T997"/>
  <c r="R997"/>
  <c r="P997"/>
  <c r="BI993"/>
  <c r="BH993"/>
  <c r="BG993"/>
  <c r="BF993"/>
  <c r="T993"/>
  <c r="R993"/>
  <c r="P993"/>
  <c r="BI990"/>
  <c r="BH990"/>
  <c r="BG990"/>
  <c r="BF990"/>
  <c r="T990"/>
  <c r="R990"/>
  <c r="P990"/>
  <c r="BI983"/>
  <c r="BH983"/>
  <c r="BG983"/>
  <c r="BF983"/>
  <c r="T983"/>
  <c r="R983"/>
  <c r="P983"/>
  <c r="BI980"/>
  <c r="BH980"/>
  <c r="BG980"/>
  <c r="BF980"/>
  <c r="T980"/>
  <c r="R980"/>
  <c r="P980"/>
  <c r="BI973"/>
  <c r="BH973"/>
  <c r="BG973"/>
  <c r="BF973"/>
  <c r="T973"/>
  <c r="R973"/>
  <c r="P973"/>
  <c r="BI965"/>
  <c r="BH965"/>
  <c r="BG965"/>
  <c r="BF965"/>
  <c r="T965"/>
  <c r="R965"/>
  <c r="P965"/>
  <c r="BI957"/>
  <c r="BH957"/>
  <c r="BG957"/>
  <c r="BF957"/>
  <c r="T957"/>
  <c r="R957"/>
  <c r="P957"/>
  <c r="BI949"/>
  <c r="BH949"/>
  <c r="BG949"/>
  <c r="BF949"/>
  <c r="T949"/>
  <c r="R949"/>
  <c r="P949"/>
  <c r="BI945"/>
  <c r="BH945"/>
  <c r="BG945"/>
  <c r="BF945"/>
  <c r="T945"/>
  <c r="R945"/>
  <c r="P945"/>
  <c r="BI942"/>
  <c r="BH942"/>
  <c r="BG942"/>
  <c r="BF942"/>
  <c r="T942"/>
  <c r="R942"/>
  <c r="P942"/>
  <c r="BI935"/>
  <c r="BH935"/>
  <c r="BG935"/>
  <c r="BF935"/>
  <c r="T935"/>
  <c r="R935"/>
  <c r="P935"/>
  <c r="BI929"/>
  <c r="BH929"/>
  <c r="BG929"/>
  <c r="BF929"/>
  <c r="T929"/>
  <c r="R929"/>
  <c r="P929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3"/>
  <c r="BH893"/>
  <c r="BG893"/>
  <c r="BF893"/>
  <c r="T893"/>
  <c r="R893"/>
  <c r="P893"/>
  <c r="BI887"/>
  <c r="BH887"/>
  <c r="BG887"/>
  <c r="BF887"/>
  <c r="T887"/>
  <c r="R887"/>
  <c r="P887"/>
  <c r="BI877"/>
  <c r="BH877"/>
  <c r="BG877"/>
  <c r="BF877"/>
  <c r="T877"/>
  <c r="R877"/>
  <c r="P877"/>
  <c r="BI871"/>
  <c r="BH871"/>
  <c r="BG871"/>
  <c r="BF871"/>
  <c r="T871"/>
  <c r="R871"/>
  <c r="P871"/>
  <c r="BI863"/>
  <c r="BH863"/>
  <c r="BG863"/>
  <c r="BF863"/>
  <c r="T863"/>
  <c r="R863"/>
  <c r="P863"/>
  <c r="BI857"/>
  <c r="BH857"/>
  <c r="BG857"/>
  <c r="BF857"/>
  <c r="T857"/>
  <c r="R857"/>
  <c r="P857"/>
  <c r="BI853"/>
  <c r="BH853"/>
  <c r="BG853"/>
  <c r="BF853"/>
  <c r="T853"/>
  <c r="R853"/>
  <c r="P853"/>
  <c r="BI851"/>
  <c r="BH851"/>
  <c r="BG851"/>
  <c r="BF851"/>
  <c r="T851"/>
  <c r="R851"/>
  <c r="P851"/>
  <c r="BI849"/>
  <c r="BH849"/>
  <c r="BG849"/>
  <c r="BF849"/>
  <c r="T849"/>
  <c r="R849"/>
  <c r="P849"/>
  <c r="BI847"/>
  <c r="BH847"/>
  <c r="BG847"/>
  <c r="BF847"/>
  <c r="T847"/>
  <c r="R847"/>
  <c r="P847"/>
  <c r="BI845"/>
  <c r="BH845"/>
  <c r="BG845"/>
  <c r="BF845"/>
  <c r="T845"/>
  <c r="R845"/>
  <c r="P845"/>
  <c r="BI843"/>
  <c r="BH843"/>
  <c r="BG843"/>
  <c r="BF843"/>
  <c r="T843"/>
  <c r="R843"/>
  <c r="P843"/>
  <c r="BI841"/>
  <c r="BH841"/>
  <c r="BG841"/>
  <c r="BF841"/>
  <c r="T841"/>
  <c r="R841"/>
  <c r="P841"/>
  <c r="BI839"/>
  <c r="BH839"/>
  <c r="BG839"/>
  <c r="BF839"/>
  <c r="T839"/>
  <c r="R839"/>
  <c r="P839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9"/>
  <c r="BH829"/>
  <c r="BG829"/>
  <c r="BF829"/>
  <c r="T829"/>
  <c r="R829"/>
  <c r="P829"/>
  <c r="BI827"/>
  <c r="BH827"/>
  <c r="BG827"/>
  <c r="BF827"/>
  <c r="T827"/>
  <c r="R827"/>
  <c r="P827"/>
  <c r="BI825"/>
  <c r="BH825"/>
  <c r="BG825"/>
  <c r="BF825"/>
  <c r="T825"/>
  <c r="R825"/>
  <c r="P825"/>
  <c r="BI819"/>
  <c r="BH819"/>
  <c r="BG819"/>
  <c r="BF819"/>
  <c r="T819"/>
  <c r="R819"/>
  <c r="P819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5"/>
  <c r="BH795"/>
  <c r="BG795"/>
  <c r="BF795"/>
  <c r="T795"/>
  <c r="R795"/>
  <c r="P795"/>
  <c r="BI793"/>
  <c r="BH793"/>
  <c r="BG793"/>
  <c r="BF793"/>
  <c r="T793"/>
  <c r="R793"/>
  <c r="P793"/>
  <c r="BI791"/>
  <c r="BH791"/>
  <c r="BG791"/>
  <c r="BF791"/>
  <c r="T791"/>
  <c r="R791"/>
  <c r="P791"/>
  <c r="BI786"/>
  <c r="BH786"/>
  <c r="BG786"/>
  <c r="BF786"/>
  <c r="T786"/>
  <c r="R786"/>
  <c r="P786"/>
  <c r="BI780"/>
  <c r="BH780"/>
  <c r="BG780"/>
  <c r="BF780"/>
  <c r="T780"/>
  <c r="R780"/>
  <c r="P780"/>
  <c r="BI774"/>
  <c r="BH774"/>
  <c r="BG774"/>
  <c r="BF774"/>
  <c r="T774"/>
  <c r="R774"/>
  <c r="P774"/>
  <c r="BI768"/>
  <c r="BH768"/>
  <c r="BG768"/>
  <c r="BF768"/>
  <c r="T768"/>
  <c r="R768"/>
  <c r="P768"/>
  <c r="BI762"/>
  <c r="BH762"/>
  <c r="BG762"/>
  <c r="BF762"/>
  <c r="T762"/>
  <c r="R762"/>
  <c r="P762"/>
  <c r="BI756"/>
  <c r="BH756"/>
  <c r="BG756"/>
  <c r="BF756"/>
  <c r="T756"/>
  <c r="R756"/>
  <c r="P756"/>
  <c r="BI750"/>
  <c r="BH750"/>
  <c r="BG750"/>
  <c r="BF750"/>
  <c r="T750"/>
  <c r="R750"/>
  <c r="P750"/>
  <c r="BI744"/>
  <c r="BH744"/>
  <c r="BG744"/>
  <c r="BF744"/>
  <c r="T744"/>
  <c r="R744"/>
  <c r="P744"/>
  <c r="BI738"/>
  <c r="BH738"/>
  <c r="BG738"/>
  <c r="BF738"/>
  <c r="T738"/>
  <c r="R738"/>
  <c r="P738"/>
  <c r="BI732"/>
  <c r="BH732"/>
  <c r="BG732"/>
  <c r="BF732"/>
  <c r="T732"/>
  <c r="R732"/>
  <c r="P732"/>
  <c r="BI723"/>
  <c r="BH723"/>
  <c r="BG723"/>
  <c r="BF723"/>
  <c r="T723"/>
  <c r="R723"/>
  <c r="P723"/>
  <c r="BI719"/>
  <c r="BH719"/>
  <c r="BG719"/>
  <c r="BF719"/>
  <c r="T719"/>
  <c r="R719"/>
  <c r="P719"/>
  <c r="BI713"/>
  <c r="BH713"/>
  <c r="BG713"/>
  <c r="BF713"/>
  <c r="T713"/>
  <c r="R713"/>
  <c r="P713"/>
  <c r="BI707"/>
  <c r="BH707"/>
  <c r="BG707"/>
  <c r="BF707"/>
  <c r="T707"/>
  <c r="T706"/>
  <c r="R707"/>
  <c r="R706"/>
  <c r="P707"/>
  <c r="P706"/>
  <c r="BI703"/>
  <c r="BH703"/>
  <c r="BG703"/>
  <c r="BF703"/>
  <c r="T703"/>
  <c r="T702"/>
  <c r="R703"/>
  <c r="R702"/>
  <c r="P703"/>
  <c r="P702"/>
  <c r="BI698"/>
  <c r="BH698"/>
  <c r="BG698"/>
  <c r="BF698"/>
  <c r="T698"/>
  <c r="T697"/>
  <c r="R698"/>
  <c r="R697"/>
  <c r="P698"/>
  <c r="P697"/>
  <c r="BI695"/>
  <c r="BH695"/>
  <c r="BG695"/>
  <c r="BF695"/>
  <c r="T695"/>
  <c r="R695"/>
  <c r="P695"/>
  <c r="BI691"/>
  <c r="BH691"/>
  <c r="BG691"/>
  <c r="BF691"/>
  <c r="T691"/>
  <c r="R691"/>
  <c r="P691"/>
  <c r="BI688"/>
  <c r="BH688"/>
  <c r="BG688"/>
  <c r="BF688"/>
  <c r="T688"/>
  <c r="R688"/>
  <c r="P688"/>
  <c r="BI685"/>
  <c r="BH685"/>
  <c r="BG685"/>
  <c r="BF685"/>
  <c r="T685"/>
  <c r="R685"/>
  <c r="P685"/>
  <c r="BI681"/>
  <c r="BH681"/>
  <c r="BG681"/>
  <c r="BF681"/>
  <c r="T681"/>
  <c r="R681"/>
  <c r="P681"/>
  <c r="BI675"/>
  <c r="BH675"/>
  <c r="BG675"/>
  <c r="BF675"/>
  <c r="T675"/>
  <c r="R675"/>
  <c r="P675"/>
  <c r="BI669"/>
  <c r="BH669"/>
  <c r="BG669"/>
  <c r="BF669"/>
  <c r="T669"/>
  <c r="R669"/>
  <c r="P669"/>
  <c r="BI660"/>
  <c r="BH660"/>
  <c r="BG660"/>
  <c r="BF660"/>
  <c r="T660"/>
  <c r="R660"/>
  <c r="P660"/>
  <c r="BI655"/>
  <c r="BH655"/>
  <c r="BG655"/>
  <c r="BF655"/>
  <c r="T655"/>
  <c r="R655"/>
  <c r="P655"/>
  <c r="BI649"/>
  <c r="BH649"/>
  <c r="BG649"/>
  <c r="BF649"/>
  <c r="T649"/>
  <c r="R649"/>
  <c r="P649"/>
  <c r="BI643"/>
  <c r="BH643"/>
  <c r="BG643"/>
  <c r="BF643"/>
  <c r="T643"/>
  <c r="R643"/>
  <c r="P643"/>
  <c r="BI637"/>
  <c r="BH637"/>
  <c r="BG637"/>
  <c r="BF637"/>
  <c r="T637"/>
  <c r="R637"/>
  <c r="P637"/>
  <c r="BI631"/>
  <c r="BH631"/>
  <c r="BG631"/>
  <c r="BF631"/>
  <c r="T631"/>
  <c r="R631"/>
  <c r="P631"/>
  <c r="BI622"/>
  <c r="BH622"/>
  <c r="BG622"/>
  <c r="BF622"/>
  <c r="T622"/>
  <c r="R622"/>
  <c r="P622"/>
  <c r="BI619"/>
  <c r="BH619"/>
  <c r="BG619"/>
  <c r="BF619"/>
  <c r="T619"/>
  <c r="R619"/>
  <c r="P619"/>
  <c r="BI609"/>
  <c r="BH609"/>
  <c r="BG609"/>
  <c r="BF609"/>
  <c r="T609"/>
  <c r="R609"/>
  <c r="P609"/>
  <c r="BI602"/>
  <c r="BH602"/>
  <c r="BG602"/>
  <c r="BF602"/>
  <c r="T602"/>
  <c r="R602"/>
  <c r="P602"/>
  <c r="BI592"/>
  <c r="BH592"/>
  <c r="BG592"/>
  <c r="BF592"/>
  <c r="T592"/>
  <c r="R592"/>
  <c r="P592"/>
  <c r="BI588"/>
  <c r="BH588"/>
  <c r="BG588"/>
  <c r="BF588"/>
  <c r="T588"/>
  <c r="R588"/>
  <c r="P588"/>
  <c r="BI582"/>
  <c r="BH582"/>
  <c r="BG582"/>
  <c r="BF582"/>
  <c r="T582"/>
  <c r="R582"/>
  <c r="P582"/>
  <c r="BI579"/>
  <c r="BH579"/>
  <c r="BG579"/>
  <c r="BF579"/>
  <c r="T579"/>
  <c r="R579"/>
  <c r="P579"/>
  <c r="BI565"/>
  <c r="BH565"/>
  <c r="BG565"/>
  <c r="BF565"/>
  <c r="T565"/>
  <c r="R565"/>
  <c r="P565"/>
  <c r="BI557"/>
  <c r="BH557"/>
  <c r="BG557"/>
  <c r="BF557"/>
  <c r="T557"/>
  <c r="R557"/>
  <c r="P557"/>
  <c r="BI552"/>
  <c r="BH552"/>
  <c r="BG552"/>
  <c r="BF552"/>
  <c r="T552"/>
  <c r="R552"/>
  <c r="P552"/>
  <c r="BI540"/>
  <c r="BH540"/>
  <c r="BG540"/>
  <c r="BF540"/>
  <c r="T540"/>
  <c r="R540"/>
  <c r="P540"/>
  <c r="BI534"/>
  <c r="BH534"/>
  <c r="BG534"/>
  <c r="BF534"/>
  <c r="T534"/>
  <c r="R534"/>
  <c r="P534"/>
  <c r="BI524"/>
  <c r="BH524"/>
  <c r="BG524"/>
  <c r="BF524"/>
  <c r="T524"/>
  <c r="R524"/>
  <c r="P524"/>
  <c r="BI521"/>
  <c r="BH521"/>
  <c r="BG521"/>
  <c r="BF521"/>
  <c r="T521"/>
  <c r="R521"/>
  <c r="P521"/>
  <c r="BI515"/>
  <c r="BH515"/>
  <c r="BG515"/>
  <c r="BF515"/>
  <c r="T515"/>
  <c r="R515"/>
  <c r="P515"/>
  <c r="BI508"/>
  <c r="BH508"/>
  <c r="BG508"/>
  <c r="BF508"/>
  <c r="T508"/>
  <c r="R508"/>
  <c r="P508"/>
  <c r="BI500"/>
  <c r="BH500"/>
  <c r="BG500"/>
  <c r="BF500"/>
  <c r="T500"/>
  <c r="R500"/>
  <c r="P50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69"/>
  <c r="BH469"/>
  <c r="BG469"/>
  <c r="BF469"/>
  <c r="T469"/>
  <c r="R469"/>
  <c r="P469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25"/>
  <c r="BH425"/>
  <c r="BG425"/>
  <c r="BF425"/>
  <c r="T425"/>
  <c r="R425"/>
  <c r="P425"/>
  <c r="BI415"/>
  <c r="BH415"/>
  <c r="BG415"/>
  <c r="BF415"/>
  <c r="T415"/>
  <c r="R415"/>
  <c r="P415"/>
  <c r="BI406"/>
  <c r="BH406"/>
  <c r="BG406"/>
  <c r="BF406"/>
  <c r="T406"/>
  <c r="R406"/>
  <c r="P406"/>
  <c r="BI402"/>
  <c r="BH402"/>
  <c r="BG402"/>
  <c r="BF402"/>
  <c r="T402"/>
  <c r="R402"/>
  <c r="P402"/>
  <c r="BI396"/>
  <c r="BH396"/>
  <c r="BG396"/>
  <c r="BF396"/>
  <c r="T396"/>
  <c r="R396"/>
  <c r="P396"/>
  <c r="BI394"/>
  <c r="BH394"/>
  <c r="BG394"/>
  <c r="BF394"/>
  <c r="T394"/>
  <c r="R394"/>
  <c r="P394"/>
  <c r="BI384"/>
  <c r="BH384"/>
  <c r="BG384"/>
  <c r="BF384"/>
  <c r="T384"/>
  <c r="R384"/>
  <c r="P384"/>
  <c r="BI382"/>
  <c r="BH382"/>
  <c r="BG382"/>
  <c r="BF382"/>
  <c r="T382"/>
  <c r="R382"/>
  <c r="P382"/>
  <c r="BI376"/>
  <c r="BH376"/>
  <c r="BG376"/>
  <c r="BF376"/>
  <c r="T376"/>
  <c r="R376"/>
  <c r="P376"/>
  <c r="BI374"/>
  <c r="BH374"/>
  <c r="BG374"/>
  <c r="BF374"/>
  <c r="T374"/>
  <c r="R374"/>
  <c r="P374"/>
  <c r="BI366"/>
  <c r="BH366"/>
  <c r="BG366"/>
  <c r="BF366"/>
  <c r="T366"/>
  <c r="R366"/>
  <c r="P366"/>
  <c r="BI364"/>
  <c r="BH364"/>
  <c r="BG364"/>
  <c r="BF364"/>
  <c r="T364"/>
  <c r="R364"/>
  <c r="P364"/>
  <c r="BI348"/>
  <c r="BH348"/>
  <c r="BG348"/>
  <c r="BF348"/>
  <c r="T348"/>
  <c r="R348"/>
  <c r="P348"/>
  <c r="BI339"/>
  <c r="BH339"/>
  <c r="BG339"/>
  <c r="BF339"/>
  <c r="T339"/>
  <c r="R339"/>
  <c r="P339"/>
  <c r="BI330"/>
  <c r="BH330"/>
  <c r="BG330"/>
  <c r="BF330"/>
  <c r="T330"/>
  <c r="R330"/>
  <c r="P330"/>
  <c r="BI320"/>
  <c r="BH320"/>
  <c r="BG320"/>
  <c r="BF320"/>
  <c r="T320"/>
  <c r="R320"/>
  <c r="P320"/>
  <c r="BI303"/>
  <c r="BH303"/>
  <c r="BG303"/>
  <c r="BF303"/>
  <c r="T303"/>
  <c r="R303"/>
  <c r="P303"/>
  <c r="BI286"/>
  <c r="BH286"/>
  <c r="BG286"/>
  <c r="BF286"/>
  <c r="T286"/>
  <c r="R286"/>
  <c r="P286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4"/>
  <c r="BH244"/>
  <c r="BG244"/>
  <c r="BF244"/>
  <c r="T244"/>
  <c r="R244"/>
  <c r="P244"/>
  <c r="BI238"/>
  <c r="BH238"/>
  <c r="BG238"/>
  <c r="BF238"/>
  <c r="T238"/>
  <c r="R238"/>
  <c r="P238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0"/>
  <c r="BH200"/>
  <c r="BG200"/>
  <c r="BF200"/>
  <c r="T200"/>
  <c r="R200"/>
  <c r="P200"/>
  <c r="BI192"/>
  <c r="BH192"/>
  <c r="BG192"/>
  <c r="BF192"/>
  <c r="T192"/>
  <c r="R192"/>
  <c r="P192"/>
  <c r="BI177"/>
  <c r="BH177"/>
  <c r="BG177"/>
  <c r="BF177"/>
  <c r="T177"/>
  <c r="R177"/>
  <c r="P177"/>
  <c r="BI171"/>
  <c r="BH171"/>
  <c r="BG171"/>
  <c r="BF171"/>
  <c r="T171"/>
  <c r="R171"/>
  <c r="P171"/>
  <c r="BI163"/>
  <c r="BH163"/>
  <c r="BG163"/>
  <c r="BF163"/>
  <c r="T163"/>
  <c r="R163"/>
  <c r="P163"/>
  <c r="BI155"/>
  <c r="BH155"/>
  <c r="BG155"/>
  <c r="BF155"/>
  <c r="T155"/>
  <c r="R155"/>
  <c r="P155"/>
  <c r="BI149"/>
  <c r="BH149"/>
  <c r="BG149"/>
  <c r="BF149"/>
  <c r="T149"/>
  <c r="R149"/>
  <c r="P149"/>
  <c r="BI143"/>
  <c r="BH143"/>
  <c r="BG143"/>
  <c r="BF143"/>
  <c r="T143"/>
  <c r="R143"/>
  <c r="P143"/>
  <c r="J136"/>
  <c r="F136"/>
  <c r="F134"/>
  <c r="E132"/>
  <c r="J91"/>
  <c r="F91"/>
  <c r="F89"/>
  <c r="E87"/>
  <c r="J24"/>
  <c r="E24"/>
  <c r="J92"/>
  <c r="J23"/>
  <c r="J18"/>
  <c r="E18"/>
  <c r="F137"/>
  <c r="J17"/>
  <c r="J12"/>
  <c r="J134"/>
  <c r="E7"/>
  <c r="E130"/>
  <c i="1" r="L90"/>
  <c r="AM90"/>
  <c r="AM89"/>
  <c r="L89"/>
  <c r="AM87"/>
  <c r="L87"/>
  <c r="L85"/>
  <c r="L84"/>
  <c i="11" r="J137"/>
  <c r="J135"/>
  <c r="BK133"/>
  <c r="J131"/>
  <c r="J125"/>
  <c r="BK123"/>
  <c r="J121"/>
  <c r="J119"/>
  <c i="10" r="BK155"/>
  <c r="J153"/>
  <c r="J143"/>
  <c r="BK141"/>
  <c r="J139"/>
  <c r="J137"/>
  <c r="J135"/>
  <c r="J133"/>
  <c r="BK131"/>
  <c r="BK129"/>
  <c r="BK127"/>
  <c r="J123"/>
  <c r="BK121"/>
  <c r="BK119"/>
  <c i="9" r="J220"/>
  <c r="J214"/>
  <c r="J209"/>
  <c r="J206"/>
  <c r="J196"/>
  <c r="BK186"/>
  <c r="J181"/>
  <c r="J177"/>
  <c r="BK138"/>
  <c i="8" r="BK128"/>
  <c r="J122"/>
  <c i="7" r="BK192"/>
  <c r="BK155"/>
  <c r="J153"/>
  <c i="6" r="J138"/>
  <c r="BK135"/>
  <c i="5" r="BK169"/>
  <c r="J167"/>
  <c r="J165"/>
  <c r="J162"/>
  <c r="J146"/>
  <c r="J144"/>
  <c r="BK141"/>
  <c r="BK139"/>
  <c r="J123"/>
  <c r="J120"/>
  <c i="4" r="J137"/>
  <c r="J129"/>
  <c r="BK119"/>
  <c i="3" r="J311"/>
  <c r="BK271"/>
  <c r="J269"/>
  <c r="BK266"/>
  <c r="J252"/>
  <c r="BK234"/>
  <c r="J220"/>
  <c r="J218"/>
  <c r="J210"/>
  <c r="BK208"/>
  <c r="J191"/>
  <c r="BK187"/>
  <c r="J183"/>
  <c r="J169"/>
  <c r="J165"/>
  <c r="BK157"/>
  <c r="BK153"/>
  <c r="BK145"/>
  <c r="J130"/>
  <c r="J128"/>
  <c i="2" r="J1085"/>
  <c r="J1075"/>
  <c r="J1057"/>
  <c r="J1024"/>
  <c r="BK993"/>
  <c r="BK973"/>
  <c r="BK949"/>
  <c r="J915"/>
  <c r="BK905"/>
  <c r="J853"/>
  <c r="J851"/>
  <c r="BK847"/>
  <c r="J835"/>
  <c r="BK827"/>
  <c i="6" r="J155"/>
  <c i="5" r="J158"/>
  <c r="BK156"/>
  <c i="3" r="J331"/>
  <c r="BK325"/>
  <c r="BK323"/>
  <c r="BK320"/>
  <c r="BK313"/>
  <c r="J293"/>
  <c r="BK281"/>
  <c r="BK246"/>
  <c r="BK216"/>
  <c r="J212"/>
  <c r="BK205"/>
  <c r="J189"/>
  <c r="BK181"/>
  <c r="BK173"/>
  <c r="BK165"/>
  <c r="BK159"/>
  <c r="J157"/>
  <c r="BK155"/>
  <c r="J147"/>
  <c r="J145"/>
  <c r="BK132"/>
  <c r="BK130"/>
  <c i="2" r="J949"/>
  <c r="BK907"/>
  <c r="J903"/>
  <c r="BK901"/>
  <c r="BK893"/>
  <c r="BK863"/>
  <c r="J849"/>
  <c r="BK841"/>
  <c r="J793"/>
  <c r="J774"/>
  <c r="BK756"/>
  <c r="BK738"/>
  <c r="BK685"/>
  <c r="J681"/>
  <c r="BK631"/>
  <c r="BK619"/>
  <c r="BK602"/>
  <c r="BK557"/>
  <c r="BK524"/>
  <c r="BK515"/>
  <c r="BK508"/>
  <c r="BK469"/>
  <c r="BK440"/>
  <c r="J425"/>
  <c r="J406"/>
  <c r="BK376"/>
  <c r="BK366"/>
  <c r="J348"/>
  <c r="J286"/>
  <c r="J268"/>
  <c r="BK256"/>
  <c r="J244"/>
  <c r="J228"/>
  <c r="J225"/>
  <c r="BK163"/>
  <c i="7" r="BK137"/>
  <c r="J135"/>
  <c r="J129"/>
  <c i="6" r="BK124"/>
  <c i="5" r="J169"/>
  <c r="BK167"/>
  <c i="3" r="BK309"/>
  <c r="J297"/>
  <c r="J285"/>
  <c r="BK283"/>
  <c r="BK262"/>
  <c r="BK258"/>
  <c r="J242"/>
  <c r="BK230"/>
  <c r="BK218"/>
  <c r="BK212"/>
  <c r="J208"/>
  <c r="J203"/>
  <c r="BK195"/>
  <c r="BK167"/>
  <c r="J155"/>
  <c r="J153"/>
  <c r="J150"/>
  <c r="J141"/>
  <c r="J132"/>
  <c i="2" r="J997"/>
  <c r="J993"/>
  <c r="BK983"/>
  <c r="BK980"/>
  <c r="J965"/>
  <c r="BK945"/>
  <c r="J929"/>
  <c r="J913"/>
  <c r="J909"/>
  <c r="J905"/>
  <c r="BK871"/>
  <c r="J863"/>
  <c r="BK853"/>
  <c r="BK843"/>
  <c r="J827"/>
  <c r="J825"/>
  <c r="J791"/>
  <c r="J786"/>
  <c r="J780"/>
  <c r="BK768"/>
  <c r="BK744"/>
  <c r="BK723"/>
  <c r="J698"/>
  <c r="J691"/>
  <c r="J688"/>
  <c r="BK675"/>
  <c r="J655"/>
  <c r="BK649"/>
  <c r="J631"/>
  <c r="J579"/>
  <c r="J515"/>
  <c r="J487"/>
  <c r="BK484"/>
  <c r="J481"/>
  <c r="BK478"/>
  <c r="BK406"/>
  <c r="BK396"/>
  <c r="J339"/>
  <c r="BK214"/>
  <c r="J211"/>
  <c r="BK200"/>
  <c r="BK192"/>
  <c r="J143"/>
  <c i="7" r="BK200"/>
  <c r="BK197"/>
  <c i="6" r="BK147"/>
  <c r="J141"/>
  <c r="BK127"/>
  <c r="BK121"/>
  <c i="5" r="BK172"/>
  <c r="BK151"/>
  <c r="J149"/>
  <c r="BK144"/>
  <c i="3" r="BK269"/>
  <c r="J258"/>
  <c r="J234"/>
  <c r="J228"/>
  <c r="J226"/>
  <c r="J222"/>
  <c r="BK220"/>
  <c r="J216"/>
  <c r="BK214"/>
  <c i="9" r="J211"/>
  <c r="BK209"/>
  <c r="BK200"/>
  <c r="BK196"/>
  <c r="J188"/>
  <c r="BK163"/>
  <c r="BK152"/>
  <c r="J149"/>
  <c r="J138"/>
  <c r="BK127"/>
  <c i="8" r="J125"/>
  <c r="BK122"/>
  <c i="7" r="J194"/>
  <c r="J187"/>
  <c r="J184"/>
  <c r="BK181"/>
  <c r="BK179"/>
  <c r="BK171"/>
  <c r="BK166"/>
  <c r="BK161"/>
  <c r="BK143"/>
  <c i="5" r="J153"/>
  <c r="BK120"/>
  <c i="4" r="BK125"/>
  <c i="3" r="J295"/>
  <c r="BK287"/>
  <c r="BK275"/>
  <c r="J262"/>
  <c r="BK254"/>
  <c r="BK252"/>
  <c r="J236"/>
  <c r="BK224"/>
  <c r="J214"/>
  <c r="BK199"/>
  <c r="J175"/>
  <c i="6" r="J153"/>
  <c r="BK149"/>
  <c r="BK145"/>
  <c r="J127"/>
  <c i="5" r="J172"/>
  <c r="BK153"/>
  <c r="J151"/>
  <c r="BK149"/>
  <c r="J132"/>
  <c r="J129"/>
  <c i="4" r="J143"/>
  <c r="J141"/>
  <c r="J135"/>
  <c r="J133"/>
  <c r="J127"/>
  <c r="J123"/>
  <c r="J119"/>
  <c i="3" r="BK311"/>
  <c r="BK303"/>
  <c r="BK301"/>
  <c r="J291"/>
  <c r="BK289"/>
  <c r="J283"/>
  <c r="J277"/>
  <c r="BK264"/>
  <c r="BK242"/>
  <c r="BK236"/>
  <c r="BK226"/>
  <c r="BK210"/>
  <c r="BK183"/>
  <c r="J181"/>
  <c r="J177"/>
  <c r="BK141"/>
  <c r="J126"/>
  <c i="2" r="BK1071"/>
  <c r="BK1033"/>
  <c r="J957"/>
  <c r="BK903"/>
  <c r="J901"/>
  <c r="BK887"/>
  <c r="BK845"/>
  <c r="BK837"/>
  <c r="J829"/>
  <c r="BK750"/>
  <c r="BK481"/>
  <c r="J440"/>
  <c r="BK437"/>
  <c r="J394"/>
  <c r="J376"/>
  <c r="J366"/>
  <c r="J320"/>
  <c r="J303"/>
  <c r="J262"/>
  <c r="J250"/>
  <c r="J238"/>
  <c r="BK220"/>
  <c r="J208"/>
  <c r="J192"/>
  <c r="J155"/>
  <c i="12" r="J165"/>
  <c i="11" r="BK135"/>
  <c r="BK131"/>
  <c r="J129"/>
  <c r="BK127"/>
  <c i="10" r="J155"/>
  <c r="BK149"/>
  <c r="J147"/>
  <c r="BK145"/>
  <c r="J141"/>
  <c r="BK133"/>
  <c r="J131"/>
  <c i="9" r="BK214"/>
  <c r="BK211"/>
  <c r="J198"/>
  <c r="BK194"/>
  <c r="BK188"/>
  <c r="J169"/>
  <c r="J146"/>
  <c r="J142"/>
  <c r="J127"/>
  <c i="8" r="J131"/>
  <c i="7" r="BK189"/>
  <c r="J181"/>
  <c r="BK176"/>
  <c r="J174"/>
  <c r="J164"/>
  <c r="J137"/>
  <c r="BK135"/>
  <c i="6" r="J149"/>
  <c i="5" r="BK129"/>
  <c i="3" r="BK297"/>
  <c r="BK295"/>
  <c r="BK291"/>
  <c r="BK273"/>
  <c r="J195"/>
  <c r="J187"/>
  <c r="J185"/>
  <c r="J179"/>
  <c r="BK177"/>
  <c r="BK171"/>
  <c r="J167"/>
  <c r="J159"/>
  <c i="2" r="BK965"/>
  <c i="12" r="J140"/>
  <c r="BK137"/>
  <c r="J134"/>
  <c r="BK131"/>
  <c r="J131"/>
  <c r="BK128"/>
  <c r="J128"/>
  <c r="BK125"/>
  <c r="J125"/>
  <c r="BK122"/>
  <c r="J122"/>
  <c r="BK119"/>
  <c r="J119"/>
  <c i="11" r="F37"/>
  <c i="9" r="BK198"/>
  <c r="J184"/>
  <c r="BK177"/>
  <c r="BK175"/>
  <c r="J163"/>
  <c r="J159"/>
  <c r="BK155"/>
  <c r="BK146"/>
  <c r="BK132"/>
  <c i="8" r="J128"/>
  <c i="7" r="J192"/>
  <c r="BK127"/>
  <c r="BK121"/>
  <c i="9" r="BK159"/>
  <c r="BK149"/>
  <c r="BK142"/>
  <c r="J132"/>
  <c i="7" r="J155"/>
  <c r="BK140"/>
  <c r="J127"/>
  <c r="J124"/>
  <c i="6" r="BK153"/>
  <c r="J151"/>
  <c r="J135"/>
  <c r="J132"/>
  <c r="J121"/>
  <c i="5" r="BK165"/>
  <c r="BK162"/>
  <c r="BK160"/>
  <c r="J156"/>
  <c r="BK123"/>
  <c i="4" r="BK143"/>
  <c r="BK141"/>
  <c r="BK139"/>
  <c r="BK133"/>
  <c r="J125"/>
  <c r="J121"/>
  <c i="3" r="BK333"/>
  <c r="J327"/>
  <c r="J320"/>
  <c r="J316"/>
  <c r="J313"/>
  <c r="BK305"/>
  <c r="J303"/>
  <c r="BK299"/>
  <c r="J279"/>
  <c r="J271"/>
  <c r="BK244"/>
  <c r="J240"/>
  <c r="J232"/>
  <c r="J205"/>
  <c r="J197"/>
  <c i="12" r="F34"/>
  <c i="7" r="BK202"/>
  <c r="J202"/>
  <c r="J200"/>
  <c r="BK194"/>
  <c r="BK187"/>
  <c r="J169"/>
  <c r="J166"/>
  <c r="J150"/>
  <c r="J147"/>
  <c r="BK124"/>
  <c r="J121"/>
  <c i="6" r="J129"/>
  <c i="5" r="BK158"/>
  <c r="J136"/>
  <c i="4" r="BK137"/>
  <c r="BK135"/>
  <c r="J131"/>
  <c r="BK127"/>
  <c i="3" r="J301"/>
  <c r="J299"/>
  <c r="J287"/>
  <c r="BK277"/>
  <c r="J266"/>
  <c r="BK256"/>
  <c r="J250"/>
  <c r="J248"/>
  <c r="BK238"/>
  <c r="J199"/>
  <c r="BK189"/>
  <c r="BK185"/>
  <c r="J171"/>
  <c r="BK169"/>
  <c i="12" r="F37"/>
  <c i="9" r="BK192"/>
  <c r="J190"/>
  <c r="J186"/>
  <c r="BK179"/>
  <c r="BK169"/>
  <c i="12" r="F35"/>
  <c i="3" r="BK179"/>
  <c r="J173"/>
  <c r="J163"/>
  <c r="BK137"/>
  <c i="2" r="J1083"/>
  <c r="BK1077"/>
  <c r="BK1067"/>
  <c r="BK1057"/>
  <c r="BK1051"/>
  <c r="BK1046"/>
  <c r="BK1024"/>
  <c r="J1006"/>
  <c r="J990"/>
  <c r="J973"/>
  <c r="BK942"/>
  <c r="BK921"/>
  <c r="J919"/>
  <c r="BK915"/>
  <c r="J899"/>
  <c r="J887"/>
  <c r="J837"/>
  <c r="BK825"/>
  <c r="J819"/>
  <c r="BK805"/>
  <c r="BK762"/>
  <c r="J744"/>
  <c r="BK688"/>
  <c r="BK669"/>
  <c r="J602"/>
  <c r="J588"/>
  <c r="J582"/>
  <c r="BK565"/>
  <c r="BK540"/>
  <c r="BK425"/>
  <c r="BK394"/>
  <c r="J382"/>
  <c r="J374"/>
  <c r="J364"/>
  <c r="BK330"/>
  <c r="BK268"/>
  <c r="BK244"/>
  <c r="J220"/>
  <c r="J200"/>
  <c r="BK177"/>
  <c r="BK155"/>
  <c r="BK143"/>
  <c i="12" r="BK165"/>
  <c r="J163"/>
  <c r="BK160"/>
  <c r="J160"/>
  <c r="BK158"/>
  <c r="J158"/>
  <c r="BK156"/>
  <c r="J156"/>
  <c r="BK154"/>
  <c r="J154"/>
  <c r="BK151"/>
  <c r="J151"/>
  <c r="BK149"/>
  <c r="J149"/>
  <c r="BK147"/>
  <c r="J147"/>
  <c r="BK144"/>
  <c r="J144"/>
  <c r="BK142"/>
  <c r="J142"/>
  <c r="BK140"/>
  <c r="J137"/>
  <c r="BK134"/>
  <c i="11" r="BK129"/>
  <c r="J127"/>
  <c r="J123"/>
  <c r="BK121"/>
  <c i="10" r="BK153"/>
  <c r="J151"/>
  <c r="BK147"/>
  <c r="J145"/>
  <c r="BK139"/>
  <c r="BK137"/>
  <c r="J125"/>
  <c r="J121"/>
  <c r="J119"/>
  <c i="9" r="BK220"/>
  <c r="BK203"/>
  <c r="J200"/>
  <c r="J192"/>
  <c r="BK184"/>
  <c r="BK181"/>
  <c r="J175"/>
  <c i="7" r="BK184"/>
  <c r="BK158"/>
  <c r="J132"/>
  <c r="BK129"/>
  <c i="6" r="BK132"/>
  <c r="BK129"/>
  <c r="J124"/>
  <c i="5" r="BK146"/>
  <c r="J141"/>
  <c r="J139"/>
  <c r="BK136"/>
  <c r="BK126"/>
  <c i="4" r="J139"/>
  <c r="BK129"/>
  <c i="3" r="BK307"/>
  <c r="J275"/>
  <c r="J256"/>
  <c r="BK248"/>
  <c r="BK222"/>
  <c r="BK197"/>
  <c r="J193"/>
  <c r="J161"/>
  <c r="BK126"/>
  <c i="2" r="BK1087"/>
  <c r="J1087"/>
  <c r="BK1085"/>
  <c r="BK1081"/>
  <c r="J1077"/>
  <c r="BK1075"/>
  <c r="J1071"/>
  <c r="BK1069"/>
  <c r="J1067"/>
  <c r="J1051"/>
  <c r="BK1040"/>
  <c r="J1036"/>
  <c r="BK1006"/>
  <c r="BK997"/>
  <c r="BK990"/>
  <c r="J980"/>
  <c r="J945"/>
  <c r="BK935"/>
  <c r="BK929"/>
  <c r="BK923"/>
  <c r="BK917"/>
  <c r="BK913"/>
  <c r="BK911"/>
  <c r="BK909"/>
  <c r="J907"/>
  <c r="J893"/>
  <c r="J877"/>
  <c r="J871"/>
  <c r="BK857"/>
  <c r="J841"/>
  <c r="J833"/>
  <c r="J831"/>
  <c r="BK802"/>
  <c r="J799"/>
  <c r="J795"/>
  <c r="BK793"/>
  <c r="BK780"/>
  <c r="J768"/>
  <c r="J738"/>
  <c r="J732"/>
  <c r="J719"/>
  <c r="BK707"/>
  <c r="BK698"/>
  <c r="BK660"/>
  <c r="J649"/>
  <c r="J643"/>
  <c r="BK637"/>
  <c r="J622"/>
  <c r="J592"/>
  <c r="BK588"/>
  <c r="BK582"/>
  <c r="BK552"/>
  <c r="J540"/>
  <c r="BK534"/>
  <c r="J524"/>
  <c r="BK500"/>
  <c r="BK487"/>
  <c r="J478"/>
  <c r="J458"/>
  <c r="J455"/>
  <c r="BK451"/>
  <c r="J449"/>
  <c r="J447"/>
  <c r="BK384"/>
  <c r="BK348"/>
  <c r="BK320"/>
  <c r="BK262"/>
  <c r="BK250"/>
  <c r="BK238"/>
  <c r="BK208"/>
  <c r="J177"/>
  <c r="J163"/>
  <c r="BK149"/>
  <c i="12" r="J34"/>
  <c i="2" r="BK1083"/>
  <c r="J1081"/>
  <c r="BK1079"/>
  <c r="BK1073"/>
  <c r="J1069"/>
  <c r="J1040"/>
  <c r="BK1036"/>
  <c r="BK1015"/>
  <c r="J942"/>
  <c r="J925"/>
  <c r="J911"/>
  <c r="J847"/>
  <c r="J843"/>
  <c r="BK839"/>
  <c r="BK799"/>
  <c r="BK795"/>
  <c r="BK791"/>
  <c r="BK786"/>
  <c r="BK774"/>
  <c r="J756"/>
  <c r="J750"/>
  <c r="BK703"/>
  <c r="J695"/>
  <c r="BK691"/>
  <c r="BK643"/>
  <c r="J637"/>
  <c r="BK609"/>
  <c r="J469"/>
  <c r="J451"/>
  <c r="BK442"/>
  <c r="J437"/>
  <c r="J415"/>
  <c r="BK402"/>
  <c r="J396"/>
  <c r="J256"/>
  <c r="BK228"/>
  <c r="BK211"/>
  <c r="J149"/>
  <c i="12" r="F36"/>
  <c i="7" r="J197"/>
  <c r="J189"/>
  <c r="J179"/>
  <c r="BK174"/>
  <c r="BK169"/>
  <c r="J161"/>
  <c r="BK153"/>
  <c r="BK150"/>
  <c i="6" r="J157"/>
  <c r="BK151"/>
  <c r="J147"/>
  <c r="J145"/>
  <c r="BK141"/>
  <c r="BK138"/>
  <c i="5" r="J160"/>
  <c r="BK132"/>
  <c i="3" r="J333"/>
  <c r="J329"/>
  <c r="J325"/>
  <c r="J318"/>
  <c r="BK316"/>
  <c r="J305"/>
  <c r="BK293"/>
  <c r="J289"/>
  <c r="BK285"/>
  <c r="J281"/>
  <c r="J273"/>
  <c r="J254"/>
  <c r="BK250"/>
  <c r="J246"/>
  <c r="J244"/>
  <c r="J230"/>
  <c r="BK228"/>
  <c r="BK203"/>
  <c r="BK193"/>
  <c r="BK161"/>
  <c r="BK150"/>
  <c r="BK147"/>
  <c i="2" r="J917"/>
  <c r="BK849"/>
  <c r="J845"/>
  <c r="J839"/>
  <c r="BK831"/>
  <c r="BK829"/>
  <c r="BK713"/>
  <c r="BK681"/>
  <c r="J675"/>
  <c r="J619"/>
  <c r="BK592"/>
  <c r="BK579"/>
  <c r="BK521"/>
  <c r="J453"/>
  <c r="BK286"/>
  <c r="J171"/>
  <c i="12" r="BK163"/>
  <c i="11" r="BK137"/>
  <c r="J133"/>
  <c r="BK125"/>
  <c r="BK119"/>
  <c i="10" r="BK151"/>
  <c r="J149"/>
  <c r="BK143"/>
  <c r="BK135"/>
  <c r="J129"/>
  <c r="J127"/>
  <c r="BK125"/>
  <c r="BK123"/>
  <c i="9" r="BK206"/>
  <c r="J203"/>
  <c r="J194"/>
  <c r="BK190"/>
  <c r="J179"/>
  <c r="J155"/>
  <c r="J152"/>
  <c i="8" r="BK131"/>
  <c r="BK125"/>
  <c i="7" r="J176"/>
  <c r="J171"/>
  <c r="BK164"/>
  <c r="J158"/>
  <c r="BK147"/>
  <c r="J143"/>
  <c r="J140"/>
  <c r="BK132"/>
  <c i="6" r="BK157"/>
  <c r="BK155"/>
  <c i="5" r="J126"/>
  <c i="4" r="BK131"/>
  <c r="BK123"/>
  <c r="BK121"/>
  <c i="3" r="BK331"/>
  <c r="BK329"/>
  <c r="BK327"/>
  <c r="J323"/>
  <c r="BK318"/>
  <c r="J309"/>
  <c r="J307"/>
  <c r="BK279"/>
  <c r="J264"/>
  <c r="BK240"/>
  <c r="J238"/>
  <c r="BK232"/>
  <c r="J224"/>
  <c r="BK191"/>
  <c r="BK175"/>
  <c r="BK163"/>
  <c r="J137"/>
  <c r="BK128"/>
  <c i="2" r="J1079"/>
  <c r="J1073"/>
  <c r="J1046"/>
  <c r="J1033"/>
  <c r="J1015"/>
  <c r="J983"/>
  <c r="BK957"/>
  <c r="J935"/>
  <c r="BK925"/>
  <c r="J923"/>
  <c r="J921"/>
  <c r="BK919"/>
  <c r="BK899"/>
  <c r="BK877"/>
  <c r="J857"/>
  <c r="BK851"/>
  <c r="BK835"/>
  <c r="BK833"/>
  <c r="BK819"/>
  <c r="J805"/>
  <c r="J802"/>
  <c r="J762"/>
  <c r="BK732"/>
  <c r="J723"/>
  <c r="BK719"/>
  <c r="J713"/>
  <c r="J707"/>
  <c r="J703"/>
  <c r="BK695"/>
  <c r="J685"/>
  <c r="J669"/>
  <c r="J660"/>
  <c r="BK655"/>
  <c r="BK622"/>
  <c r="J609"/>
  <c r="J565"/>
  <c r="J557"/>
  <c r="J552"/>
  <c r="J534"/>
  <c r="J521"/>
  <c r="J508"/>
  <c r="J500"/>
  <c r="J484"/>
  <c r="BK458"/>
  <c r="BK455"/>
  <c r="BK453"/>
  <c r="BK449"/>
  <c r="BK447"/>
  <c r="J442"/>
  <c r="BK415"/>
  <c r="J402"/>
  <c r="J384"/>
  <c r="BK382"/>
  <c r="BK374"/>
  <c r="BK364"/>
  <c r="BK339"/>
  <c r="J330"/>
  <c r="BK303"/>
  <c r="BK225"/>
  <c r="J214"/>
  <c r="BK171"/>
  <c i="1" r="AS94"/>
  <c i="2" l="1" r="T237"/>
  <c r="BK533"/>
  <c r="J533"/>
  <c r="J102"/>
  <c r="R608"/>
  <c r="R722"/>
  <c r="R856"/>
  <c r="T996"/>
  <c i="3" r="BK152"/>
  <c r="J152"/>
  <c r="J100"/>
  <c r="BK268"/>
  <c r="J268"/>
  <c r="J102"/>
  <c r="T322"/>
  <c i="5" r="R119"/>
  <c i="6" r="P120"/>
  <c r="R131"/>
  <c i="7" r="BK120"/>
  <c r="J120"/>
  <c r="J97"/>
  <c r="BK131"/>
  <c r="J131"/>
  <c r="J98"/>
  <c r="T131"/>
  <c i="9" r="BK126"/>
  <c r="J126"/>
  <c r="J98"/>
  <c r="BK158"/>
  <c r="J158"/>
  <c r="J99"/>
  <c r="R174"/>
  <c r="R167"/>
  <c i="10" r="T118"/>
  <c r="T117"/>
  <c i="11" r="BK118"/>
  <c r="BK117"/>
  <c r="J117"/>
  <c r="J96"/>
  <c i="2" r="P237"/>
  <c r="T457"/>
  <c r="BK608"/>
  <c r="J608"/>
  <c r="J104"/>
  <c r="R684"/>
  <c r="P712"/>
  <c r="P701"/>
  <c r="P798"/>
  <c r="R928"/>
  <c r="BK996"/>
  <c r="J996"/>
  <c r="J116"/>
  <c r="P1066"/>
  <c i="3" r="T136"/>
  <c r="T268"/>
  <c r="R315"/>
  <c i="6" r="T120"/>
  <c i="7" r="P120"/>
  <c r="P131"/>
  <c i="2" r="BK237"/>
  <c r="J237"/>
  <c r="J100"/>
  <c r="R457"/>
  <c r="T533"/>
  <c r="BK684"/>
  <c r="J684"/>
  <c r="J105"/>
  <c r="R712"/>
  <c r="R701"/>
  <c r="BK798"/>
  <c r="J798"/>
  <c r="J112"/>
  <c r="R948"/>
  <c r="R1066"/>
  <c i="3" r="BK125"/>
  <c r="R152"/>
  <c r="T315"/>
  <c i="4" r="T118"/>
  <c r="T117"/>
  <c i="6" r="T144"/>
  <c i="9" r="R126"/>
  <c r="T158"/>
  <c i="10" r="BK118"/>
  <c r="BK117"/>
  <c r="J117"/>
  <c r="J96"/>
  <c i="11" r="T118"/>
  <c r="T117"/>
  <c i="2" r="R591"/>
  <c r="T684"/>
  <c r="P722"/>
  <c r="T856"/>
  <c r="T928"/>
  <c r="BK1039"/>
  <c r="J1039"/>
  <c r="J117"/>
  <c i="3" r="T207"/>
  <c r="BK322"/>
  <c r="J322"/>
  <c r="J104"/>
  <c i="6" r="R144"/>
  <c i="7" r="T120"/>
  <c i="3" r="T125"/>
  <c r="R207"/>
  <c r="R322"/>
  <c i="6" r="P144"/>
  <c r="BK120"/>
  <c r="J120"/>
  <c r="J97"/>
  <c r="BK131"/>
  <c r="J131"/>
  <c r="J98"/>
  <c i="7" r="P146"/>
  <c i="9" r="BE188"/>
  <c i="2" r="R142"/>
  <c r="BK213"/>
  <c r="J213"/>
  <c r="J99"/>
  <c r="R213"/>
  <c r="BK457"/>
  <c r="J457"/>
  <c r="J101"/>
  <c r="P533"/>
  <c r="P608"/>
  <c r="T712"/>
  <c r="T701"/>
  <c r="T798"/>
  <c r="BK948"/>
  <c r="J948"/>
  <c r="J115"/>
  <c r="BK1066"/>
  <c r="J1066"/>
  <c r="J120"/>
  <c i="3" r="P125"/>
  <c r="BK207"/>
  <c r="J207"/>
  <c r="J101"/>
  <c r="BK315"/>
  <c r="J315"/>
  <c r="J103"/>
  <c i="4" r="BK118"/>
  <c r="BK117"/>
  <c r="J117"/>
  <c i="5" r="T119"/>
  <c i="6" r="P131"/>
  <c i="7" r="T146"/>
  <c i="9" r="P158"/>
  <c r="T174"/>
  <c r="T167"/>
  <c i="10" r="P118"/>
  <c r="P117"/>
  <c i="1" r="AU103"/>
  <c i="11" r="P118"/>
  <c r="P117"/>
  <c i="1" r="AU104"/>
  <c i="2" r="T142"/>
  <c r="P213"/>
  <c r="T213"/>
  <c r="P457"/>
  <c r="R533"/>
  <c r="T608"/>
  <c r="T722"/>
  <c r="BK928"/>
  <c r="J928"/>
  <c r="J114"/>
  <c r="P996"/>
  <c r="T1066"/>
  <c i="5" r="BK135"/>
  <c r="J135"/>
  <c r="J98"/>
  <c i="12" r="BK118"/>
  <c r="J118"/>
  <c r="J97"/>
  <c i="3" r="R136"/>
  <c r="P268"/>
  <c r="P315"/>
  <c i="4" r="P118"/>
  <c r="P117"/>
  <c i="1" r="AU97"/>
  <c i="5" r="P119"/>
  <c i="7" r="BK146"/>
  <c r="J146"/>
  <c r="J99"/>
  <c i="9" r="T126"/>
  <c r="T125"/>
  <c r="BK174"/>
  <c r="J174"/>
  <c r="J102"/>
  <c i="10" r="J114"/>
  <c i="3" r="P136"/>
  <c r="R268"/>
  <c i="5" r="T135"/>
  <c i="6" r="T131"/>
  <c i="7" r="R120"/>
  <c r="R131"/>
  <c i="2" r="BK142"/>
  <c r="J142"/>
  <c r="J98"/>
  <c r="BK591"/>
  <c r="J591"/>
  <c r="J103"/>
  <c r="BK722"/>
  <c r="J722"/>
  <c r="J111"/>
  <c r="R798"/>
  <c r="P948"/>
  <c r="R1039"/>
  <c i="3" r="BK136"/>
  <c r="J136"/>
  <c r="J98"/>
  <c r="P152"/>
  <c i="4" r="R118"/>
  <c r="R117"/>
  <c i="5" r="BK119"/>
  <c r="J119"/>
  <c r="J97"/>
  <c i="6" r="BK144"/>
  <c r="J144"/>
  <c r="J99"/>
  <c i="2" r="R237"/>
  <c r="T591"/>
  <c r="P684"/>
  <c r="BK712"/>
  <c r="J712"/>
  <c r="J110"/>
  <c r="BK856"/>
  <c r="J856"/>
  <c r="J113"/>
  <c r="P928"/>
  <c r="R996"/>
  <c r="T1039"/>
  <c i="3" r="T152"/>
  <c i="5" r="P135"/>
  <c i="6" r="R120"/>
  <c r="R119"/>
  <c i="2" r="P142"/>
  <c r="P141"/>
  <c r="P591"/>
  <c r="P856"/>
  <c r="T948"/>
  <c r="P1039"/>
  <c i="3" r="R125"/>
  <c r="R124"/>
  <c r="P207"/>
  <c r="P322"/>
  <c i="5" r="R135"/>
  <c i="7" r="R146"/>
  <c i="9" r="P126"/>
  <c r="P125"/>
  <c r="R158"/>
  <c r="P174"/>
  <c r="P167"/>
  <c i="10" r="R118"/>
  <c r="R117"/>
  <c i="2" r="J137"/>
  <c r="BE163"/>
  <c r="BE250"/>
  <c r="BE286"/>
  <c r="BE396"/>
  <c r="BE515"/>
  <c r="BE579"/>
  <c r="BE602"/>
  <c r="BE643"/>
  <c r="BE681"/>
  <c r="BE698"/>
  <c r="BE738"/>
  <c r="BE847"/>
  <c r="BE1006"/>
  <c r="BE1024"/>
  <c r="BE1040"/>
  <c r="BE1069"/>
  <c r="BE1071"/>
  <c i="3" r="J89"/>
  <c r="BE132"/>
  <c r="BE157"/>
  <c r="BE159"/>
  <c r="BE161"/>
  <c r="BE173"/>
  <c r="BE185"/>
  <c r="BE220"/>
  <c r="BE230"/>
  <c r="BE236"/>
  <c r="BE242"/>
  <c r="BE244"/>
  <c r="BE248"/>
  <c i="4" r="BE135"/>
  <c r="BE139"/>
  <c i="7" r="F116"/>
  <c r="BE181"/>
  <c r="BE187"/>
  <c r="BE189"/>
  <c i="8" r="E110"/>
  <c r="J117"/>
  <c r="BE122"/>
  <c r="BE128"/>
  <c r="BK127"/>
  <c r="J127"/>
  <c r="J99"/>
  <c i="9" r="E114"/>
  <c r="BE200"/>
  <c i="10" r="E107"/>
  <c i="11" r="J92"/>
  <c r="F114"/>
  <c r="BE133"/>
  <c i="2" r="BE214"/>
  <c r="BE244"/>
  <c r="BE402"/>
  <c r="BE415"/>
  <c r="BE425"/>
  <c r="BE447"/>
  <c r="BE458"/>
  <c r="BE469"/>
  <c r="BE481"/>
  <c r="BE557"/>
  <c r="BE582"/>
  <c r="BE655"/>
  <c r="BE719"/>
  <c r="BE744"/>
  <c r="BE786"/>
  <c r="BE799"/>
  <c r="BE841"/>
  <c r="BE877"/>
  <c i="3" r="J92"/>
  <c r="BE153"/>
  <c r="BE199"/>
  <c r="BE218"/>
  <c r="BE224"/>
  <c r="BE234"/>
  <c r="BE258"/>
  <c r="BE262"/>
  <c r="BE269"/>
  <c r="BE279"/>
  <c r="BE295"/>
  <c r="BE303"/>
  <c r="BE318"/>
  <c r="BE333"/>
  <c i="5" r="J92"/>
  <c i="6" r="BE127"/>
  <c i="2" r="E85"/>
  <c r="BE225"/>
  <c r="BE376"/>
  <c r="BE384"/>
  <c r="BE440"/>
  <c r="BE455"/>
  <c r="BE478"/>
  <c r="BE524"/>
  <c r="BE534"/>
  <c r="BE732"/>
  <c r="BE768"/>
  <c r="BE780"/>
  <c r="BE793"/>
  <c r="BE819"/>
  <c r="BE857"/>
  <c r="BE871"/>
  <c r="BE919"/>
  <c r="BE1036"/>
  <c r="BE1057"/>
  <c i="1" r="BA105"/>
  <c i="2" r="J89"/>
  <c r="BE171"/>
  <c r="BE192"/>
  <c r="BE228"/>
  <c r="BE256"/>
  <c r="BE339"/>
  <c r="BE364"/>
  <c r="BE366"/>
  <c r="BE453"/>
  <c r="BE484"/>
  <c r="BE487"/>
  <c r="BE565"/>
  <c r="BE619"/>
  <c r="BE675"/>
  <c r="BE688"/>
  <c r="BE695"/>
  <c r="BE703"/>
  <c r="BE774"/>
  <c r="BE829"/>
  <c r="BE835"/>
  <c r="BE837"/>
  <c r="BE845"/>
  <c r="BE921"/>
  <c r="BE957"/>
  <c r="BE973"/>
  <c r="BE983"/>
  <c r="BE993"/>
  <c r="BE1033"/>
  <c r="BE1046"/>
  <c r="BE1051"/>
  <c r="BE1077"/>
  <c r="BE1083"/>
  <c r="BK697"/>
  <c r="J697"/>
  <c r="J106"/>
  <c i="3" r="E85"/>
  <c r="BE130"/>
  <c r="BE145"/>
  <c r="BE175"/>
  <c r="BE179"/>
  <c r="BE181"/>
  <c r="BE246"/>
  <c r="BE264"/>
  <c r="BE273"/>
  <c r="BE281"/>
  <c r="BE287"/>
  <c r="BE293"/>
  <c r="BE299"/>
  <c i="4" r="E107"/>
  <c r="F114"/>
  <c r="BE125"/>
  <c i="5" r="BE151"/>
  <c r="BE153"/>
  <c r="BE158"/>
  <c i="6" r="J116"/>
  <c r="BE149"/>
  <c i="7" r="BE127"/>
  <c r="BE150"/>
  <c r="BE174"/>
  <c i="9" r="BE177"/>
  <c r="BE179"/>
  <c r="BE198"/>
  <c r="BE206"/>
  <c r="BE211"/>
  <c r="BK168"/>
  <c r="J168"/>
  <c r="J101"/>
  <c i="10" r="J89"/>
  <c r="BE127"/>
  <c r="BE129"/>
  <c r="BE133"/>
  <c r="BE141"/>
  <c i="11" r="J111"/>
  <c r="BE119"/>
  <c r="BE129"/>
  <c r="BE131"/>
  <c r="BE135"/>
  <c i="12" r="BE134"/>
  <c r="BE137"/>
  <c r="BE140"/>
  <c r="BE144"/>
  <c r="BE147"/>
  <c r="BE149"/>
  <c r="BE151"/>
  <c r="BE154"/>
  <c r="BE156"/>
  <c r="BE158"/>
  <c r="BE160"/>
  <c i="1" r="BB105"/>
  <c i="2" r="F92"/>
  <c r="BE208"/>
  <c r="BE238"/>
  <c r="BE303"/>
  <c r="BE320"/>
  <c r="BE348"/>
  <c r="BE592"/>
  <c r="BE609"/>
  <c r="BE631"/>
  <c r="BE660"/>
  <c r="BE685"/>
  <c r="BE707"/>
  <c r="BE723"/>
  <c r="BE750"/>
  <c r="BE853"/>
  <c r="BE909"/>
  <c r="BE913"/>
  <c r="BE923"/>
  <c r="BE925"/>
  <c r="BE929"/>
  <c r="BE935"/>
  <c r="BE949"/>
  <c r="BE965"/>
  <c r="BE1015"/>
  <c r="BE1075"/>
  <c r="BE1079"/>
  <c i="3" r="BE171"/>
  <c r="BE183"/>
  <c i="9" r="BE132"/>
  <c r="BE163"/>
  <c r="BE175"/>
  <c r="BE194"/>
  <c r="BE196"/>
  <c r="BE214"/>
  <c i="3" r="BE177"/>
  <c r="BE208"/>
  <c r="BE214"/>
  <c r="BE216"/>
  <c i="4" r="J114"/>
  <c r="BE119"/>
  <c r="BE121"/>
  <c r="BE133"/>
  <c i="5" r="BE126"/>
  <c r="BE160"/>
  <c r="BE162"/>
  <c i="6" r="BE138"/>
  <c i="7" r="E85"/>
  <c r="BE132"/>
  <c r="BE184"/>
  <c r="BE202"/>
  <c i="1" r="BD105"/>
  <c i="3" r="BE254"/>
  <c r="BE283"/>
  <c r="BE323"/>
  <c r="BE327"/>
  <c r="BE329"/>
  <c r="BE331"/>
  <c i="4" r="J111"/>
  <c i="5" r="J112"/>
  <c i="6" r="F92"/>
  <c r="BE124"/>
  <c r="BE141"/>
  <c i="7" r="J89"/>
  <c r="BE147"/>
  <c r="BE161"/>
  <c r="BE164"/>
  <c r="BE166"/>
  <c r="BE171"/>
  <c r="BE179"/>
  <c i="8" r="BE131"/>
  <c r="BK130"/>
  <c r="J130"/>
  <c r="J100"/>
  <c i="9" r="J92"/>
  <c r="BE146"/>
  <c r="BE169"/>
  <c i="1" r="AW105"/>
  <c i="7" r="BE197"/>
  <c i="8" r="BE125"/>
  <c r="BK121"/>
  <c r="BK120"/>
  <c r="J120"/>
  <c r="BK124"/>
  <c r="J124"/>
  <c r="J98"/>
  <c i="9" r="BE127"/>
  <c r="BE138"/>
  <c r="BE142"/>
  <c r="BE149"/>
  <c r="BE181"/>
  <c i="1" r="BD104"/>
  <c i="12" r="E85"/>
  <c r="J89"/>
  <c r="F92"/>
  <c r="J92"/>
  <c r="BE122"/>
  <c r="BE125"/>
  <c r="BE128"/>
  <c r="BE131"/>
  <c r="BE142"/>
  <c r="BE165"/>
  <c i="2" r="BE915"/>
  <c r="BE990"/>
  <c i="3" r="BE271"/>
  <c r="BE285"/>
  <c r="BE311"/>
  <c i="4" r="BE123"/>
  <c i="5" r="BE136"/>
  <c r="BE139"/>
  <c i="7" r="J92"/>
  <c r="BE124"/>
  <c r="BE129"/>
  <c r="BE192"/>
  <c r="BE194"/>
  <c i="8" r="F92"/>
  <c i="9" r="BE152"/>
  <c r="BE209"/>
  <c r="BE220"/>
  <c i="10" r="F92"/>
  <c r="BE119"/>
  <c r="BE121"/>
  <c r="BE123"/>
  <c r="BE125"/>
  <c r="BE135"/>
  <c r="BE137"/>
  <c r="BE139"/>
  <c r="BE143"/>
  <c r="BE151"/>
  <c r="BE155"/>
  <c i="11" r="E85"/>
  <c r="BE121"/>
  <c r="BE123"/>
  <c r="BE137"/>
  <c i="2" r="BE143"/>
  <c r="BE149"/>
  <c r="BE211"/>
  <c r="BE268"/>
  <c r="BE406"/>
  <c r="BE451"/>
  <c r="BE521"/>
  <c r="BE713"/>
  <c r="BE795"/>
  <c r="BE802"/>
  <c r="BE833"/>
  <c r="BE863"/>
  <c r="BE893"/>
  <c r="BE905"/>
  <c r="BE942"/>
  <c r="BE980"/>
  <c r="BE997"/>
  <c r="BE1067"/>
  <c i="3" r="BE128"/>
  <c r="BE165"/>
  <c r="BE167"/>
  <c r="BE193"/>
  <c r="BE197"/>
  <c r="BE203"/>
  <c r="BE212"/>
  <c r="BE238"/>
  <c r="BE240"/>
  <c r="BE266"/>
  <c r="BE275"/>
  <c r="BE297"/>
  <c r="BE309"/>
  <c r="BE316"/>
  <c r="BE320"/>
  <c r="BE325"/>
  <c i="4" r="BE137"/>
  <c r="BE143"/>
  <c i="5" r="E85"/>
  <c r="BE141"/>
  <c r="BE144"/>
  <c r="BE146"/>
  <c r="BE165"/>
  <c r="BE169"/>
  <c i="6" r="BE147"/>
  <c r="BE151"/>
  <c i="7" r="BE140"/>
  <c r="BE143"/>
  <c r="BE153"/>
  <c i="3" r="BE210"/>
  <c r="BE222"/>
  <c r="BE277"/>
  <c r="BE289"/>
  <c r="BE301"/>
  <c i="4" r="BE127"/>
  <c r="BE129"/>
  <c r="BE131"/>
  <c i="5" r="F115"/>
  <c r="BE123"/>
  <c r="BE129"/>
  <c r="BE132"/>
  <c r="BE149"/>
  <c i="6" r="E85"/>
  <c i="7" r="BE135"/>
  <c r="BE137"/>
  <c r="BE155"/>
  <c r="BE158"/>
  <c r="BE169"/>
  <c r="BE176"/>
  <c i="8" r="J114"/>
  <c i="9" r="J89"/>
  <c r="F121"/>
  <c r="BE155"/>
  <c r="BE159"/>
  <c r="BE186"/>
  <c r="BE190"/>
  <c r="BE192"/>
  <c r="BK219"/>
  <c r="J219"/>
  <c r="J104"/>
  <c i="12" r="BE119"/>
  <c r="BE163"/>
  <c i="3" r="BE232"/>
  <c r="BE252"/>
  <c r="BE307"/>
  <c r="BK149"/>
  <c r="J149"/>
  <c r="J99"/>
  <c i="4" r="BE141"/>
  <c i="6" r="BE135"/>
  <c i="7" r="BE121"/>
  <c i="2" r="BE220"/>
  <c r="BE262"/>
  <c r="BE437"/>
  <c r="BE442"/>
  <c r="BE500"/>
  <c r="BE508"/>
  <c r="BE552"/>
  <c r="BE669"/>
  <c r="BE756"/>
  <c r="BE762"/>
  <c r="BE839"/>
  <c r="BE849"/>
  <c r="BE851"/>
  <c r="BE887"/>
  <c r="BE899"/>
  <c r="BE901"/>
  <c r="BE903"/>
  <c r="BE907"/>
  <c i="3" r="BE147"/>
  <c r="BE169"/>
  <c r="BE187"/>
  <c r="BE189"/>
  <c r="BE191"/>
  <c r="BE250"/>
  <c r="BE256"/>
  <c r="BE305"/>
  <c i="5" r="BE156"/>
  <c r="BE172"/>
  <c i="6" r="J113"/>
  <c r="BE132"/>
  <c r="BE145"/>
  <c r="BE153"/>
  <c r="BE155"/>
  <c i="2" r="BE155"/>
  <c r="BE177"/>
  <c r="BE200"/>
  <c r="BE330"/>
  <c r="BE374"/>
  <c r="BE382"/>
  <c r="BE394"/>
  <c r="BE449"/>
  <c r="BE540"/>
  <c r="BE588"/>
  <c r="BE622"/>
  <c r="BE637"/>
  <c r="BE649"/>
  <c r="BE691"/>
  <c r="BE791"/>
  <c r="BE805"/>
  <c r="BE825"/>
  <c r="BE827"/>
  <c r="BE831"/>
  <c r="BE917"/>
  <c r="BE945"/>
  <c i="3" r="F121"/>
  <c r="BE126"/>
  <c r="BE137"/>
  <c r="BE195"/>
  <c i="6" r="BE121"/>
  <c r="BE129"/>
  <c r="BE157"/>
  <c i="2" r="BE843"/>
  <c r="BE911"/>
  <c r="BE1073"/>
  <c r="BE1081"/>
  <c r="BE1085"/>
  <c r="BE1087"/>
  <c r="BK702"/>
  <c r="J702"/>
  <c r="J108"/>
  <c r="BK706"/>
  <c r="J706"/>
  <c r="J109"/>
  <c i="3" r="BE141"/>
  <c r="BE150"/>
  <c r="BE155"/>
  <c r="BE163"/>
  <c r="BE205"/>
  <c r="BE226"/>
  <c r="BE228"/>
  <c r="BE291"/>
  <c r="BE313"/>
  <c i="5" r="BE120"/>
  <c r="BE167"/>
  <c i="7" r="BE200"/>
  <c i="9" r="BE184"/>
  <c r="BE203"/>
  <c i="10" r="BE131"/>
  <c r="BE145"/>
  <c r="BE147"/>
  <c r="BE149"/>
  <c r="BE153"/>
  <c i="11" r="BE125"/>
  <c r="BE127"/>
  <c i="1" r="BC105"/>
  <c i="2" r="F35"/>
  <c i="1" r="BB95"/>
  <c i="8" r="F35"/>
  <c i="1" r="BB101"/>
  <c i="2" r="F37"/>
  <c i="1" r="BD95"/>
  <c i="11" r="F34"/>
  <c i="1" r="BA104"/>
  <c i="2" r="F34"/>
  <c i="1" r="BA95"/>
  <c i="5" r="F36"/>
  <c i="1" r="BC98"/>
  <c i="10" r="F37"/>
  <c i="1" r="BD103"/>
  <c i="5" r="F35"/>
  <c i="1" r="BB98"/>
  <c i="6" r="F37"/>
  <c i="1" r="BD99"/>
  <c i="3" r="F34"/>
  <c i="1" r="BA96"/>
  <c i="3" r="J34"/>
  <c i="1" r="AW96"/>
  <c i="7" r="F37"/>
  <c i="1" r="BD100"/>
  <c i="11" r="F36"/>
  <c i="1" r="BC104"/>
  <c i="5" r="F34"/>
  <c i="1" r="BA98"/>
  <c i="6" r="F34"/>
  <c i="1" r="BA99"/>
  <c i="9" r="F37"/>
  <c i="1" r="BD102"/>
  <c i="9" r="F36"/>
  <c i="1" r="BC102"/>
  <c i="9" r="F34"/>
  <c i="1" r="BA102"/>
  <c i="4" r="F35"/>
  <c i="1" r="BB97"/>
  <c i="8" r="F34"/>
  <c i="1" r="BA101"/>
  <c i="8" r="F36"/>
  <c i="1" r="BC101"/>
  <c i="8" r="J30"/>
  <c i="1" r="AG101"/>
  <c i="10" r="F34"/>
  <c i="1" r="BA103"/>
  <c i="4" r="F34"/>
  <c i="1" r="BA97"/>
  <c i="5" r="F37"/>
  <c i="1" r="BD98"/>
  <c i="10" r="J34"/>
  <c i="1" r="AW103"/>
  <c i="9" r="F35"/>
  <c i="1" r="BB102"/>
  <c i="6" r="F35"/>
  <c i="1" r="BB99"/>
  <c i="3" r="F35"/>
  <c i="1" r="BB96"/>
  <c i="8" r="J34"/>
  <c i="1" r="AW101"/>
  <c i="4" r="J34"/>
  <c i="1" r="AW97"/>
  <c i="9" r="J34"/>
  <c i="1" r="AW102"/>
  <c i="3" r="F37"/>
  <c i="1" r="BD96"/>
  <c i="4" r="J30"/>
  <c i="1" r="AG97"/>
  <c i="8" r="F37"/>
  <c i="1" r="BD101"/>
  <c i="2" r="J34"/>
  <c i="1" r="AW95"/>
  <c i="11" r="J34"/>
  <c i="1" r="AW104"/>
  <c i="6" r="J34"/>
  <c i="1" r="AW99"/>
  <c i="6" r="F36"/>
  <c i="1" r="BC99"/>
  <c i="7" r="F34"/>
  <c i="1" r="BA100"/>
  <c i="3" r="F36"/>
  <c i="1" r="BC96"/>
  <c i="2" r="F36"/>
  <c i="1" r="BC95"/>
  <c i="4" r="F36"/>
  <c i="1" r="BC97"/>
  <c i="5" r="J34"/>
  <c i="1" r="AW98"/>
  <c i="7" r="J34"/>
  <c i="1" r="AW100"/>
  <c i="10" r="F35"/>
  <c i="1" r="BB103"/>
  <c i="7" r="F35"/>
  <c i="1" r="BB100"/>
  <c i="7" r="F36"/>
  <c i="1" r="BC100"/>
  <c i="10" r="F36"/>
  <c i="1" r="BC103"/>
  <c i="4" r="F37"/>
  <c i="1" r="BD97"/>
  <c i="11" r="F35"/>
  <c i="1" r="BB104"/>
  <c i="3" l="1" r="BK124"/>
  <c r="J124"/>
  <c i="5" r="R118"/>
  <c i="6" r="T119"/>
  <c i="2" r="T141"/>
  <c r="T140"/>
  <c i="9" r="R125"/>
  <c r="R124"/>
  <c r="P124"/>
  <c i="1" r="AU102"/>
  <c i="2" r="P140"/>
  <c i="1" r="AU95"/>
  <c i="9" r="T124"/>
  <c i="3" r="P124"/>
  <c i="1" r="AU96"/>
  <c i="7" r="T119"/>
  <c i="6" r="P119"/>
  <c i="1" r="AU99"/>
  <c i="5" r="P118"/>
  <c i="1" r="AU98"/>
  <c i="5" r="T118"/>
  <c i="7" r="P119"/>
  <c i="1" r="AU100"/>
  <c i="2" r="R141"/>
  <c r="R140"/>
  <c i="3" r="T124"/>
  <c i="7" r="R119"/>
  <c r="BK119"/>
  <c r="J119"/>
  <c i="11" r="J118"/>
  <c r="J97"/>
  <c i="2" r="BK701"/>
  <c r="J701"/>
  <c r="J107"/>
  <c i="5" r="BK118"/>
  <c r="J118"/>
  <c r="J96"/>
  <c i="9" r="BK167"/>
  <c r="J167"/>
  <c r="J100"/>
  <c i="10" r="J118"/>
  <c r="J97"/>
  <c i="2" r="BK141"/>
  <c r="J141"/>
  <c r="J97"/>
  <c i="12" r="BK117"/>
  <c r="J117"/>
  <c r="J96"/>
  <c i="3" r="J125"/>
  <c r="J97"/>
  <c i="8" r="J96"/>
  <c i="6" r="BK119"/>
  <c r="J119"/>
  <c i="8" r="J121"/>
  <c r="J97"/>
  <c i="9" r="BK125"/>
  <c r="J125"/>
  <c r="J97"/>
  <c i="4" r="J118"/>
  <c r="J97"/>
  <c r="J96"/>
  <c i="9" r="BK218"/>
  <c r="J218"/>
  <c r="J103"/>
  <c i="3" r="J30"/>
  <c i="1" r="AG96"/>
  <c i="7" r="J30"/>
  <c i="1" r="AG100"/>
  <c i="10" r="J30"/>
  <c i="1" r="AG103"/>
  <c i="6" r="J30"/>
  <c i="1" r="AG99"/>
  <c r="BC94"/>
  <c r="AY94"/>
  <c i="5" r="J33"/>
  <c i="1" r="AV98"/>
  <c r="AT98"/>
  <c i="9" r="F33"/>
  <c i="1" r="AZ102"/>
  <c i="3" r="F33"/>
  <c i="1" r="AZ96"/>
  <c i="8" r="J33"/>
  <c i="1" r="AV101"/>
  <c r="AT101"/>
  <c r="BA94"/>
  <c r="AW94"/>
  <c r="AK30"/>
  <c r="BD94"/>
  <c r="W33"/>
  <c i="5" r="F33"/>
  <c i="1" r="AZ98"/>
  <c i="8" r="F33"/>
  <c i="1" r="AZ101"/>
  <c i="4" r="J33"/>
  <c i="1" r="AV97"/>
  <c r="AT97"/>
  <c i="12" r="F33"/>
  <c i="1" r="AZ105"/>
  <c i="10" r="F33"/>
  <c i="1" r="AZ103"/>
  <c i="9" r="J33"/>
  <c i="1" r="AV102"/>
  <c r="AT102"/>
  <c i="4" r="F33"/>
  <c i="1" r="AZ97"/>
  <c i="3" r="J33"/>
  <c i="1" r="AV96"/>
  <c r="AT96"/>
  <c i="7" r="F33"/>
  <c i="1" r="AZ100"/>
  <c i="6" r="F33"/>
  <c i="1" r="AZ99"/>
  <c i="11" r="J30"/>
  <c i="1" r="AG104"/>
  <c r="BB94"/>
  <c r="W31"/>
  <c i="12" r="J33"/>
  <c i="1" r="AV105"/>
  <c r="AT105"/>
  <c i="6" r="J33"/>
  <c i="1" r="AV99"/>
  <c r="AT99"/>
  <c i="11" r="F33"/>
  <c i="1" r="AZ104"/>
  <c i="7" r="J33"/>
  <c i="1" r="AV100"/>
  <c r="AT100"/>
  <c i="2" r="J33"/>
  <c i="1" r="AV95"/>
  <c r="AT95"/>
  <c i="11" r="J33"/>
  <c i="1" r="AV104"/>
  <c r="AT104"/>
  <c i="2" r="F33"/>
  <c i="1" r="AZ95"/>
  <c i="10" r="J33"/>
  <c i="1" r="AV103"/>
  <c r="AT103"/>
  <c i="7" l="1" r="J39"/>
  <c i="6" r="J39"/>
  <c i="3" r="J39"/>
  <c i="10" r="J39"/>
  <c i="11" r="J39"/>
  <c i="4" r="J39"/>
  <c i="6" r="J96"/>
  <c i="2" r="BK140"/>
  <c r="J140"/>
  <c r="J96"/>
  <c i="8" r="J39"/>
  <c i="7" r="J96"/>
  <c i="9" r="BK124"/>
  <c r="J124"/>
  <c r="J96"/>
  <c i="3" r="J96"/>
  <c i="1" r="AN101"/>
  <c r="AN97"/>
  <c r="AN96"/>
  <c r="AN100"/>
  <c r="AN103"/>
  <c r="AN99"/>
  <c r="AN104"/>
  <c r="AU94"/>
  <c r="AZ94"/>
  <c r="W29"/>
  <c r="AX94"/>
  <c i="5" r="J30"/>
  <c i="1" r="AG98"/>
  <c r="AN98"/>
  <c r="W32"/>
  <c i="12" r="J30"/>
  <c i="1" r="AG105"/>
  <c r="AN105"/>
  <c r="W30"/>
  <c i="5" l="1" r="J39"/>
  <c i="12" r="J39"/>
  <c i="1" r="AV94"/>
  <c r="AK29"/>
  <c i="9" r="J30"/>
  <c i="1" r="AG102"/>
  <c r="AN102"/>
  <c i="2" r="J30"/>
  <c i="1" r="AG95"/>
  <c r="AN95"/>
  <c i="2" l="1" r="J39"/>
  <c i="9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<sst xmlns="http://schemas.openxmlformats.org/spreadsheetml/2006/main">
  <si>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</si>
  <si>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</si>
  <si>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</si>
  <si>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</si>
  <si>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</si>
  <si>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{e1eb2476-b8c7-4bc6-87cb-cec4ba587cae}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</si>
  <si>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</si>
  <si>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</si>
  <si>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</si>
  <si>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</si>
  <si>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</si>
  <si>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</si>
  <si>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</si>
  <si>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</si>
  <si>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MAR_NEUZN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</si>
  <si>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</si>
  <si>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</si>
  <si>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Mařádkova - hala - rekonstrukce</t>
  </si>
  <si>
    <t>KSO:</t>
  </si>
  <si>
    <t>CC-CZ:</t>
  </si>
  <si>
    <t>Místo:</t>
  </si>
  <si>
    <t>Mařádkova 518/15, Předměstí, 746 01 Opava</t>
  </si>
  <si>
    <t>Datum:</t>
  </si>
  <si>
    <t>26. 1. 2026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</si>
  <si>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</si>
  <si>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</si>
  <si>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</si>
  <si>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</si>
  <si>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</si>
  <si>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</si>
  <si>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</si>
  <si>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ARCHITEKTONICKÁ KANCELÁŘ CHVÁTAL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</si>
  <si>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</si>
  <si>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</si>
  <si>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</si>
  <si>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</si>
  <si>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</si>
  <si>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</si>
  <si>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</si>
  <si>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</si>
  <si>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</si>
  <si>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</si>
  <si>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</si>
  <si>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</si>
  <si>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</si>
  <si>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</si>
  <si>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</si>
  <si>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</si>
  <si>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</si>
  <si>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</si>
  <si>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</si>
  <si>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</si>
  <si>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</si>
  <si>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</si>
  <si>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</si>
  <si>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</si>
  <si>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</si>
  <si>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</si>
  <si>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</si>
  <si>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</si>
  <si>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</si>
  <si>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</si>
  <si>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</si>
  <si>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</si>
  <si>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</si>
  <si>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</si>
  <si>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</si>
  <si>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</si>
  <si>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</si>
  <si>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</si>
  <si>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</si>
  <si>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</si>
  <si>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</si>
  <si>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</si>
  <si>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</si>
  <si>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</si>
  <si>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</si>
  <si>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</si>
  <si>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</si>
  <si>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</si>
  <si>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</si>
  <si>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</si>
  <si>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stavební řešení</t>
  </si>
  <si>
    <t>STA</t>
  </si>
  <si>
    <t>1</t>
  </si>
  <si>
    <t>{6e5ee7b3-99b0-4cf6-b569-86aeb191050e}</t>
  </si>
  <si>
    <t>2</t>
  </si>
  <si>
    <t>D.1.2.1.b</t>
  </si>
  <si>
    <t>Zdravotně technické instalace 2NP</t>
  </si>
  <si>
    <t>{0429ab50-6f0f-4984-837f-5a581579c0a9}</t>
  </si>
  <si>
    <t>D.1.2.2</t>
  </si>
  <si>
    <t>Plynová odběrná zařízení</t>
  </si>
  <si>
    <t>{38314e42-13f1-4779-8116-683cf83436b3}</t>
  </si>
  <si>
    <t>D.1.2.6.a</t>
  </si>
  <si>
    <t>Slaboproud - EPS</t>
  </si>
  <si>
    <t>{9101cef6-0c75-40cb-b2bc-01d26129bebd}</t>
  </si>
  <si>
    <t>D.1.2.6.b</t>
  </si>
  <si>
    <t>Slaboproud - EVS</t>
  </si>
  <si>
    <t>{1bffea4d-dfae-45bf-ac78-32d8453117b5}</t>
  </si>
  <si>
    <t>D.1.2.6.c</t>
  </si>
  <si>
    <t>Slaboproud - SKS</t>
  </si>
  <si>
    <t>{20fc1504-57ad-4b37-b468-c0920e7071ca}</t>
  </si>
  <si>
    <t>D.1.2.7.</t>
  </si>
  <si>
    <t>Měření a regulace</t>
  </si>
  <si>
    <t>{f137b0d2-674a-4b8b-be22-7f7734b5fa02}</t>
  </si>
  <si>
    <t>D.2.1.</t>
  </si>
  <si>
    <t>Sportovní vybavení</t>
  </si>
  <si>
    <t>{89e7d9cd-3fac-4ef2-bce1-0acb0f9a856a}</t>
  </si>
  <si>
    <t>D.2.8.a</t>
  </si>
  <si>
    <t>LED obrazovka, ovládání</t>
  </si>
  <si>
    <t>{14804917-0ea7-481e-8891-06aab955faf7}</t>
  </si>
  <si>
    <t>D.2.8.b</t>
  </si>
  <si>
    <t>Ozvučení</t>
  </si>
  <si>
    <t>{042cc971-7d81-4780-a44b-47751350d1b4}</t>
  </si>
  <si>
    <t>VRN</t>
  </si>
  <si>
    <t>Vedlejší rozpočtové náklady</t>
  </si>
  <si>
    <t>{ed28a0c5-65b3-40e3-81e8-67ac1a8c198b}</t>
  </si>
  <si>
    <t>KRYCÍ LIST SOUPISU PRACÍ</t>
  </si>
  <si>
    <t>Objekt:</t>
  </si>
  <si>
    <t>D.1.1. - Architektonicko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</si>
  <si>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</si>
  <si>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</si>
  <si>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</si>
  <si>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</si>
  <si>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</si>
  <si>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</si>
  <si>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</si>
  <si>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</si>
  <si>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</si>
  <si>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</si>
  <si>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</si>
  <si>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</si>
  <si>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</si>
  <si>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</si>
  <si>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</si>
  <si>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</si>
  <si>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</si>
  <si>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</si>
  <si>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</si>
  <si>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</si>
  <si>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</si>
  <si>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</si>
  <si>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</si>
  <si>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</si>
  <si>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</si>
  <si>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</si>
  <si>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</si>
  <si>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</si>
  <si>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</si>
  <si>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</si>
  <si>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</si>
  <si>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</si>
  <si>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</si>
  <si>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</si>
  <si>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</si>
  <si>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</si>
  <si>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</si>
  <si>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</si>
  <si>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</si>
  <si>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</si>
  <si>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</si>
  <si>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</si>
  <si>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</si>
  <si>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</si>
  <si>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</si>
  <si>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</si>
  <si>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</si>
  <si>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112151011</t>
  </si>
  <si>
    <t>Volné kácení stromů s rozřezáním a odvětvením D kmene přes 100 do 200 mm</t>
  </si>
  <si>
    <t>kus</t>
  </si>
  <si>
    <t>CS ÚRS 2025 02</t>
  </si>
  <si>
    <t>4</t>
  </si>
  <si>
    <t>-1118495756</t>
  </si>
  <si>
    <t>PP</t>
  </si>
  <si>
    <t>Pokácení stromu volné v celku s odřezáním kmene a s odvětvením průměru kmene přes 100 do 200 mm</t>
  </si>
  <si>
    <t>Online PSC</t>
  </si>
  <si>
    <t>https://podminky.urs.cz/item/CS_URS_2025_02/112151011</t>
  </si>
  <si>
    <t>VV</t>
  </si>
  <si>
    <t>"Kompletní odstranění 2ks vzrostlých stromů"</t>
  </si>
  <si>
    <t>Součet</t>
  </si>
  <si>
    <t>112201112</t>
  </si>
  <si>
    <t>Odstranění pařezů D přes 0,2 do 0,3 m v rovině a svahu do 1:5 s odklizením do 20 m a zasypáním jámy</t>
  </si>
  <si>
    <t>534098300</t>
  </si>
  <si>
    <t>Odstranění pařezu v rovině nebo na svahu do 1:5 o průměru pařezu na řezné ploše přes 200 do 300 mm</t>
  </si>
  <si>
    <t>https://podminky.urs.cz/item/CS_URS_2025_02/112201112</t>
  </si>
  <si>
    <t>3</t>
  </si>
  <si>
    <t>113106121</t>
  </si>
  <si>
    <t>Rozebrání dlažeb z betonových nebo kamenných dlaždic komunikací pro pěší ručně</t>
  </si>
  <si>
    <t>m2</t>
  </si>
  <si>
    <t>1023239574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</si>
  <si>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</si>
  <si>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https://podminky.urs.cz/item/CS_URS_2025_02/113106121</t>
  </si>
  <si>
    <t>"Bourání přilehlé zpevněné plochy"</t>
  </si>
  <si>
    <t>1,44*48,89</t>
  </si>
  <si>
    <t>"Bourání (oprava) stávajících chodníků v okolí objektu"</t>
  </si>
  <si>
    <t>51+76</t>
  </si>
  <si>
    <t>113107124</t>
  </si>
  <si>
    <t>Odstranění podkladu z kameniva drceného tl přes 300 do 400 mm ručně</t>
  </si>
  <si>
    <t>694172727</t>
  </si>
  <si>
    <t>Odstranění podkladů nebo krytů ručně s přemístěním hmot na skládku na vzdálenost do 3 m nebo s naložením na dopravní prostředek z kameniva hrubého drceného, o tl. vrstvy přes 300 do 400 mm</t>
  </si>
  <si>
    <t>https://podminky.urs.cz/item/CS_URS_2025_02/113107124</t>
  </si>
  <si>
    <t>5</t>
  </si>
  <si>
    <t>113201111</t>
  </si>
  <si>
    <t>Vytrhání obrub chodníkových ležatých</t>
  </si>
  <si>
    <t>m</t>
  </si>
  <si>
    <t>-1479566482</t>
  </si>
  <si>
    <t>Vytrhání obrub s vybouráním lože, s přemístěním hmot na skládku na vzdálenost do 3 m nebo s naložením na dopravní prostředek chodníkových ležatých</t>
  </si>
  <si>
    <t>https://podminky.urs.cz/item/CS_URS_2025_02/113201111</t>
  </si>
  <si>
    <t>48,89</t>
  </si>
  <si>
    <t>6</t>
  </si>
  <si>
    <t>131251102</t>
  </si>
  <si>
    <t>Hloubení jam nezapažených v hornině třídy těžitelnosti I skupiny 3 objem do 50 m3 strojně</t>
  </si>
  <si>
    <t>m3</t>
  </si>
  <si>
    <t>744536912</t>
  </si>
  <si>
    <t>Hloubení nezapažených jam a zářezů strojně s urovnáním dna do předepsaného profilu a spádu v hornině třídy těžitelnosti I skupiny 3 přes 20 do 50 m3</t>
  </si>
  <si>
    <t>https://podminky.urs.cz/item/CS_URS_2025_02/131251102</t>
  </si>
  <si>
    <t>"Hloubení jamek pro sloupky oplocení tepelných čerpadel"</t>
  </si>
  <si>
    <t>8*(0,4*0,4*0,5)</t>
  </si>
  <si>
    <t>"Hloubení jam pro skladby zpevněných ploch"</t>
  </si>
  <si>
    <t>74,74*0,1</t>
  </si>
  <si>
    <t>75,75*0,2</t>
  </si>
  <si>
    <t>76*0,3</t>
  </si>
  <si>
    <t>76,78*0,2</t>
  </si>
  <si>
    <t>130,93*0,1</t>
  </si>
  <si>
    <t>76*0,13</t>
  </si>
  <si>
    <t>"Hloubení jam pro patky schodiště"</t>
  </si>
  <si>
    <t>1,91</t>
  </si>
  <si>
    <t>15</t>
  </si>
  <si>
    <t>181111111</t>
  </si>
  <si>
    <t>Plošná úprava terénu do 500 m2 zemina skupiny 1 až 4 nerovnosti přes 50 do 100 mm v rovinně a svahu do 1:5</t>
  </si>
  <si>
    <t>-266987968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</si>
  <si>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</si>
  <si>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https://podminky.urs.cz/item/CS_URS_2025_02/181111111</t>
  </si>
  <si>
    <t>"Založení trávníku v šířce 1,0 m od okapového chodníku po obvodu objektu"</t>
  </si>
  <si>
    <t>1*(49,74+38,76+50,4+31,59+5,45+3,13)</t>
  </si>
  <si>
    <t>"Zatravnění parcel č. 45/7, 45/5, 39/1"</t>
  </si>
  <si>
    <t>361+40+200</t>
  </si>
  <si>
    <t>16</t>
  </si>
  <si>
    <t>181411131</t>
  </si>
  <si>
    <t>Založení parkového trávníku výsevem pl do 1000 m2 v rovině a ve svahu do 1:5</t>
  </si>
  <si>
    <t>347238375</t>
  </si>
  <si>
    <t>Založení trávníku na půdě předem připravené plochy do 1000 m2 výsevem včetně utažení parkového v rovině nebo na svahu do 1:5</t>
  </si>
  <si>
    <t>https://podminky.urs.cz/item/CS_URS_2025_02/181411131</t>
  </si>
  <si>
    <t>17</t>
  </si>
  <si>
    <t>M</t>
  </si>
  <si>
    <t>00572410</t>
  </si>
  <si>
    <t>osivo směs travní parková</t>
  </si>
  <si>
    <t>kg</t>
  </si>
  <si>
    <t>8</t>
  </si>
  <si>
    <t>2032047155</t>
  </si>
  <si>
    <t>780,07*0,02 'Přepočtené koeficientem množství</t>
  </si>
  <si>
    <t>18</t>
  </si>
  <si>
    <t>183999R01</t>
  </si>
  <si>
    <t>Náhradní výsadba zeleně vzrostlých listnatých dřevin pr. kmene min 14-16 cm, včetně následné péče po dobu pěti let</t>
  </si>
  <si>
    <t>soubor</t>
  </si>
  <si>
    <t>-485860543</t>
  </si>
  <si>
    <t>Zakládání</t>
  </si>
  <si>
    <t>25</t>
  </si>
  <si>
    <t>275321411</t>
  </si>
  <si>
    <t>Základové patky ze ŽB bez zvýšených nároků na prostředí tř. C 20/25</t>
  </si>
  <si>
    <t>1347600935</t>
  </si>
  <si>
    <t>Základy z betonu železového (bez výztuže) patky z betonu bez zvláštních nároků na prostředí tř. C 20/25</t>
  </si>
  <si>
    <t>https://podminky.urs.cz/item/CS_URS_2025_02/275321411</t>
  </si>
  <si>
    <t>"Patky pod novým schodištěm"</t>
  </si>
  <si>
    <t>1*(0,8*0,8+0,8*0,8+1,4*0,45)</t>
  </si>
  <si>
    <t>26</t>
  </si>
  <si>
    <t>275351121</t>
  </si>
  <si>
    <t>Zřízení bednění základových patek</t>
  </si>
  <si>
    <t>-1857859603</t>
  </si>
  <si>
    <t>Bednění základů patek zřízení</t>
  </si>
  <si>
    <t>https://podminky.urs.cz/item/CS_URS_2025_02/275351121</t>
  </si>
  <si>
    <t>1*(4*0,8+4*0,8+2*1,4+2*0,45)</t>
  </si>
  <si>
    <t>27</t>
  </si>
  <si>
    <t>275351122</t>
  </si>
  <si>
    <t>Odstranění bednění základových patek</t>
  </si>
  <si>
    <t>-912265095</t>
  </si>
  <si>
    <t>Bednění základů patek odstranění</t>
  </si>
  <si>
    <t>https://podminky.urs.cz/item/CS_URS_2025_02/275351122</t>
  </si>
  <si>
    <t>28</t>
  </si>
  <si>
    <t>275362021</t>
  </si>
  <si>
    <t>Výztuž základových patek svařovanými sítěmi Kari</t>
  </si>
  <si>
    <t>t</t>
  </si>
  <si>
    <t>-680200739</t>
  </si>
  <si>
    <t>Výztuž základů patek ze svařovaných sítí z drátů typu KARI</t>
  </si>
  <si>
    <t>https://podminky.urs.cz/item/CS_URS_2025_02/275362021</t>
  </si>
  <si>
    <t>"Výztuž sítí KARI 100x100x8 mm"</t>
  </si>
  <si>
    <t>2*(((1,4*0,45+0,8*0,8+0,8*0,8)*7,9)*0,001)</t>
  </si>
  <si>
    <t>Mezisoučet</t>
  </si>
  <si>
    <t>"40% přesahy"</t>
  </si>
  <si>
    <t>0,03*0,4</t>
  </si>
  <si>
    <t>Svislé a kompletní konstrukce</t>
  </si>
  <si>
    <t>32</t>
  </si>
  <si>
    <t>317168012</t>
  </si>
  <si>
    <t>Překlad keramický plochý š 115 mm dl 1250 mm</t>
  </si>
  <si>
    <t>1757941397</t>
  </si>
  <si>
    <t>Překlady keramické ploché osazené do maltového lože, výšky překladu 71 mm šířky 115 mm, délky 1250 mm</t>
  </si>
  <si>
    <t>https://podminky.urs.cz/item/CS_URS_2025_02/317168012</t>
  </si>
  <si>
    <t>"Překlady Př2 1NP"</t>
  </si>
  <si>
    <t>33</t>
  </si>
  <si>
    <t>317168015</t>
  </si>
  <si>
    <t>Překlad keramický plochý š 115 mm dl 2000 mm</t>
  </si>
  <si>
    <t>672002629</t>
  </si>
  <si>
    <t>Překlady keramické ploché osazené do maltového lože, výšky překladu 71 mm šířky 115 mm, délky 2000 mm</t>
  </si>
  <si>
    <t>https://podminky.urs.cz/item/CS_URS_2025_02/317168015</t>
  </si>
  <si>
    <t>"Překlady Př5 2NP"</t>
  </si>
  <si>
    <t>34</t>
  </si>
  <si>
    <t>317168022</t>
  </si>
  <si>
    <t>Překlad keramický plochý š 145 mm dl 1250 mm</t>
  </si>
  <si>
    <t>-1717872564</t>
  </si>
  <si>
    <t>Překlady keramické ploché osazené do maltového lože, výšky překladu 71 mm šířky 145 mm, délky 1250 mm</t>
  </si>
  <si>
    <t>https://podminky.urs.cz/item/CS_URS_2025_02/317168022</t>
  </si>
  <si>
    <t>"Překlady Př1 1NP"</t>
  </si>
  <si>
    <t>35</t>
  </si>
  <si>
    <t>317168051</t>
  </si>
  <si>
    <t>Překlad keramický vysoký v 238 mm dl 1000 mm</t>
  </si>
  <si>
    <t>1210469683</t>
  </si>
  <si>
    <t>Překlady keramické vysoké osazené do maltového lože, šířky překladu 70 mm výšky 238 mm, délky 1000 mm</t>
  </si>
  <si>
    <t>https://podminky.urs.cz/item/CS_URS_2025_02/317168051</t>
  </si>
  <si>
    <t>"Překlady Př4 1NP"</t>
  </si>
  <si>
    <t>36</t>
  </si>
  <si>
    <t>317168052</t>
  </si>
  <si>
    <t>Překlad keramický vysoký v 238 mm dl 1250 mm</t>
  </si>
  <si>
    <t>1111922695</t>
  </si>
  <si>
    <t>Překlady keramické vysoké osazené do maltového lože, šířky překladu 70 mm výšky 238 mm, délky 1250 mm</t>
  </si>
  <si>
    <t>https://podminky.urs.cz/item/CS_URS_2025_02/317168052</t>
  </si>
  <si>
    <t>"Překlady Př3 1NP"</t>
  </si>
  <si>
    <t>37</t>
  </si>
  <si>
    <t>317941121</t>
  </si>
  <si>
    <t>Osazování ocelových válcovaných nosníků na zdivu I, IE, U, UE nebo L výšky do 120 mm</t>
  </si>
  <si>
    <t>-1105019489</t>
  </si>
  <si>
    <t>Osazování ocelových válcovaných nosníků na zdivu I nebo IE nebo U nebo UE nebo L, výšky do 120 mm</t>
  </si>
  <si>
    <t>https://podminky.urs.cz/item/CS_URS_2025_02/317941121</t>
  </si>
  <si>
    <t>"Překlady OPř1 1NP"</t>
  </si>
  <si>
    <t>(72,38+7,2)*0,001</t>
  </si>
  <si>
    <t>"Překlady OPř2 1NP"</t>
  </si>
  <si>
    <t>(12,06+0,9)*0,001</t>
  </si>
  <si>
    <t>"Překlady OPř1 2NP"</t>
  </si>
  <si>
    <t>(18,1+1,8)*0,001</t>
  </si>
  <si>
    <t>"Překlady OPř9 2NP"</t>
  </si>
  <si>
    <t>(21,87+1,8)*0,001</t>
  </si>
  <si>
    <t>"Překlady OPř10 2NP"</t>
  </si>
  <si>
    <t>(20,36+1,8)*0,001</t>
  </si>
  <si>
    <t>"Překlady OPř13 2NP"</t>
  </si>
  <si>
    <t>(18,1+2,7)*0,001</t>
  </si>
  <si>
    <t>0,18*0,1</t>
  </si>
  <si>
    <t>38</t>
  </si>
  <si>
    <t>13010420</t>
  </si>
  <si>
    <t>úhelník ocelový rovnostranný jakost S235JR (11 375) 50x50x5mm</t>
  </si>
  <si>
    <t>-1870599343</t>
  </si>
  <si>
    <t>72,38*0,001</t>
  </si>
  <si>
    <t>12,06*0,001</t>
  </si>
  <si>
    <t>18,1*0,001</t>
  </si>
  <si>
    <t>21,87*0,001</t>
  </si>
  <si>
    <t>20,36*0,001</t>
  </si>
  <si>
    <t>0,162*0,1</t>
  </si>
  <si>
    <t>39</t>
  </si>
  <si>
    <t>13611218</t>
  </si>
  <si>
    <t>plech ocelový hladký jakost S235JR tl 5mm tabule</t>
  </si>
  <si>
    <t>-1448481934</t>
  </si>
  <si>
    <t>7,2*0,001</t>
  </si>
  <si>
    <t>0,9*0,001</t>
  </si>
  <si>
    <t>1,8*0,001</t>
  </si>
  <si>
    <t>2,7*0,001</t>
  </si>
  <si>
    <t>0,003*0,1</t>
  </si>
  <si>
    <t>40</t>
  </si>
  <si>
    <t>923061343</t>
  </si>
  <si>
    <t>"Překlady Opř7 1NP"</t>
  </si>
  <si>
    <t>(15,4+0,9)*0,001</t>
  </si>
  <si>
    <t>"Překlady Opř7 2NP"</t>
  </si>
  <si>
    <t>(16,45+0,9)*0,001</t>
  </si>
  <si>
    <t>0,033*0,1</t>
  </si>
  <si>
    <t>41</t>
  </si>
  <si>
    <t>13010512</t>
  </si>
  <si>
    <t>úhelník ocelový nerovnostranný jakost S235JR (11 375) 75x50x6mm</t>
  </si>
  <si>
    <t>10859526</t>
  </si>
  <si>
    <t>15,4*0,001</t>
  </si>
  <si>
    <t>16,45*0,001</t>
  </si>
  <si>
    <t>0,031*0,1</t>
  </si>
  <si>
    <t>42</t>
  </si>
  <si>
    <t>-433929374</t>
  </si>
  <si>
    <t>0,002*0,1</t>
  </si>
  <si>
    <t>43</t>
  </si>
  <si>
    <t>-1644074738</t>
  </si>
  <si>
    <t>"Překlady Opř3 1NP"</t>
  </si>
  <si>
    <t>12,48*0,001</t>
  </si>
  <si>
    <t>"Překlady Opř5 1NP"</t>
  </si>
  <si>
    <t>24,13*0,001</t>
  </si>
  <si>
    <t>"Překlady Opř6 1NP"</t>
  </si>
  <si>
    <t>20,8*0,001</t>
  </si>
  <si>
    <t>"Překlady Opř8 1NP"</t>
  </si>
  <si>
    <t>25,79*0,001</t>
  </si>
  <si>
    <t>"Překlady Opř12 2NP"</t>
  </si>
  <si>
    <t>66,56*0,001</t>
  </si>
  <si>
    <t>0,15*0,1</t>
  </si>
  <si>
    <t>44</t>
  </si>
  <si>
    <t>13010712</t>
  </si>
  <si>
    <t>ocel profilová jakost S235JR (11 375) průřez I (IPN) 100</t>
  </si>
  <si>
    <t>-1223470195</t>
  </si>
  <si>
    <t>45</t>
  </si>
  <si>
    <t>1746696237</t>
  </si>
  <si>
    <t>"Překlady nad prostupy VZT"</t>
  </si>
  <si>
    <t>((2*0,8)*4,03)*0,001</t>
  </si>
  <si>
    <t>(2*(2*0,8)*4,03)*0,001</t>
  </si>
  <si>
    <t>(2*(3*0,77)*4,03)*0,001</t>
  </si>
  <si>
    <t>46</t>
  </si>
  <si>
    <t>-958183601</t>
  </si>
  <si>
    <t>47</t>
  </si>
  <si>
    <t>-2074702164</t>
  </si>
  <si>
    <t>((4*1)*8,34)*0,001</t>
  </si>
  <si>
    <t>48</t>
  </si>
  <si>
    <t>-1837669881</t>
  </si>
  <si>
    <t>49</t>
  </si>
  <si>
    <t>317941123</t>
  </si>
  <si>
    <t>Osazování ocelových válcovaných nosníků na zdivu I, IE, U, UE nebo L výšky přes 120 do 220 mm</t>
  </si>
  <si>
    <t>1645281309</t>
  </si>
  <si>
    <t>Osazování ocelových válcovaných nosníků na zdivu I nebo IE nebo U nebo UE nebo L, výšky přes 120 do 220 mm</t>
  </si>
  <si>
    <t>https://podminky.urs.cz/item/CS_URS_2025_02/317941123</t>
  </si>
  <si>
    <t>"Překlady OPř4 1NP"</t>
  </si>
  <si>
    <t>179*0,001</t>
  </si>
  <si>
    <t>"Překlady OPř11 2NP"</t>
  </si>
  <si>
    <t>121,72*0,001</t>
  </si>
  <si>
    <t>0,301*0,1</t>
  </si>
  <si>
    <t>50</t>
  </si>
  <si>
    <t>13010718</t>
  </si>
  <si>
    <t>ocel profilová jakost S235JR (11 375) průřez I (IPN) 160</t>
  </si>
  <si>
    <t>68977235</t>
  </si>
  <si>
    <t>51</t>
  </si>
  <si>
    <t>338171123</t>
  </si>
  <si>
    <t>Osazování sloupků a vzpěr plotových ocelových v přes 2 do 2,6 m se zabetonováním</t>
  </si>
  <si>
    <t>1746403870</t>
  </si>
  <si>
    <t>Montáž sloupků a vzpěr plotových ocelových trubkových nebo profilovaných výšky přes 2 do 2,6 m se zabetonováním do 0,08 m3 do připravených jamek</t>
  </si>
  <si>
    <t>https://podminky.urs.cz/item/CS_URS_2025_02/338171123</t>
  </si>
  <si>
    <t>"Sloupky oplocení tepelných čerpadel"</t>
  </si>
  <si>
    <t>52</t>
  </si>
  <si>
    <t>14550306</t>
  </si>
  <si>
    <t>profil ocelový svařovaný jakost S235 průřez čtvercový 120x120x5mm Pz</t>
  </si>
  <si>
    <t>-1346013456</t>
  </si>
  <si>
    <t>(8*57,92)*0,001</t>
  </si>
  <si>
    <t>53</t>
  </si>
  <si>
    <t>342244201</t>
  </si>
  <si>
    <t>Příčka z cihel broušených na tenkovrstvou maltu tloušťky 80 mm</t>
  </si>
  <si>
    <t>-357549066</t>
  </si>
  <si>
    <t>Příčky jednoduché z cihel děrovaných broušených na tenkovrstvou maltu, pevnost cihel do P15, tl. příčky 80 mm</t>
  </si>
  <si>
    <t>https://podminky.urs.cz/item/CS_URS_2025_02/342244201</t>
  </si>
  <si>
    <t>"Nové vnitřní zdivo 1NP"</t>
  </si>
  <si>
    <t>2,94*(1,5+1,54+1,54+1,32+3,08+4,53+0,95+3,38+1,6+1)</t>
  </si>
  <si>
    <t>-(0,8*1,97+0,7*1,97)</t>
  </si>
  <si>
    <t>"Nové vnitřní zdivo 2NP"</t>
  </si>
  <si>
    <t>2,74*(4,47+2*1,85)</t>
  </si>
  <si>
    <t>54</t>
  </si>
  <si>
    <t>342244211</t>
  </si>
  <si>
    <t>Příčka z cihel broušených na tenkovrstvou maltu tloušťky 115 mm</t>
  </si>
  <si>
    <t>961677781</t>
  </si>
  <si>
    <t>Příčky jednoduché z cihel děrovaných broušených na tenkovrstvou maltu, pevnost cihel do P15, tl. příčky 115 mm</t>
  </si>
  <si>
    <t>https://podminky.urs.cz/item/CS_URS_2025_02/342244211</t>
  </si>
  <si>
    <t>2,94*(3,38+1,05+2,35)</t>
  </si>
  <si>
    <t>-(0,8*1,97)</t>
  </si>
  <si>
    <t>3,15*(2,5+1,4)</t>
  </si>
  <si>
    <t>-(1,6*1,97+0,8*1,97)</t>
  </si>
  <si>
    <t>55</t>
  </si>
  <si>
    <t>342244221</t>
  </si>
  <si>
    <t>Příčka z cihel broušených na tenkovrstvou maltu tloušťky 140 mm</t>
  </si>
  <si>
    <t>512902539</t>
  </si>
  <si>
    <t>Příčky jednoduché z cihel děrovaných broušených na tenkovrstvou maltu, pevnost cihel do P15, tl. příčky 140 mm</t>
  </si>
  <si>
    <t>https://podminky.urs.cz/item/CS_URS_2025_02/342244221</t>
  </si>
  <si>
    <t>"Nové vnitřní zdivo a dozdívky 1NP"</t>
  </si>
  <si>
    <t>3,54*(5,62+4,72+0,25+0,6)</t>
  </si>
  <si>
    <t>-2*(0,9*1,97)</t>
  </si>
  <si>
    <t>2*(0,9*2,94)</t>
  </si>
  <si>
    <t>"Nové vnitřní zdivo a dozdívky 2NP"</t>
  </si>
  <si>
    <t>2,74*4,47</t>
  </si>
  <si>
    <t>-0,8*1,97</t>
  </si>
  <si>
    <t>3*(0,96*2,1)</t>
  </si>
  <si>
    <t>56</t>
  </si>
  <si>
    <t>348101240</t>
  </si>
  <si>
    <t>Osazení vrat nebo vrátek k oplocení na ocelové sloupky pl přes 6 do 8 m2</t>
  </si>
  <si>
    <t>1215633617</t>
  </si>
  <si>
    <t>Osazení vrat nebo vrátek k oplocení na sloupky ocelové, plochy jednotlivě přes 6 do 8 m2</t>
  </si>
  <si>
    <t>https://podminky.urs.cz/item/CS_URS_2025_02/348101240</t>
  </si>
  <si>
    <t>57</t>
  </si>
  <si>
    <t>OPLBR.R01</t>
  </si>
  <si>
    <t>brána plotová dvoukřídlá 2330x2450 mm ocelová Pz s výplní z tahokovu, včetně kování, celková váha oceli 31,65 kg</t>
  </si>
  <si>
    <t>1376116335</t>
  </si>
  <si>
    <t>58</t>
  </si>
  <si>
    <t>348171330</t>
  </si>
  <si>
    <t>Montáž oplocení z profilové oceli, trubek nebo tenkostěnných profilů do 50 kg na 1 m oplocení</t>
  </si>
  <si>
    <t>-47859401</t>
  </si>
  <si>
    <t>Montáž oplocení z dílců kovových z profilové oceli, trubek nebo tenkostěnných profilů hmotnosti 1 m oplocení přes 30 do 50 kg</t>
  </si>
  <si>
    <t>https://podminky.urs.cz/item/CS_URS_2025_02/348171330</t>
  </si>
  <si>
    <t>2*2,27+9,8</t>
  </si>
  <si>
    <t>59</t>
  </si>
  <si>
    <t>OPLD.R01</t>
  </si>
  <si>
    <t>plotový dílec 1880x2450 mm z profilů JAKL a P4, povrchová úprava Pz, včetně výplně CETRIS deskou tl 28 mm povrchově upravenou, celková váha oceli 67,66 kg</t>
  </si>
  <si>
    <t>-894247478</t>
  </si>
  <si>
    <t>60</t>
  </si>
  <si>
    <t>OPLD.R02</t>
  </si>
  <si>
    <t>plotový dílec 1880x2450 mm z profilů JAKL a P4, povrchová úprava Pz, včetně výplně z tahokovu, celková váha oceli 67,66 kg</t>
  </si>
  <si>
    <t>-41492763</t>
  </si>
  <si>
    <t>61</t>
  </si>
  <si>
    <t>OPLD.R03</t>
  </si>
  <si>
    <t>plotový dílec 1380x2450 mm z profilů JAKL a P4, povrchová úprava Pz, včetně výplně CETRIS deskou tl 28 mm povrchově upravenou, celková váha oceli 55,92 kg</t>
  </si>
  <si>
    <t>355373615</t>
  </si>
  <si>
    <t>62</t>
  </si>
  <si>
    <t>OPLD.R04</t>
  </si>
  <si>
    <t>plotový dílec 1880x2450 mm z profilů JAKL a P4, povrchová úprava Pz, včetně výplně z tahokovu, celková váha oceli 55,92 kg</t>
  </si>
  <si>
    <t>-1104859395</t>
  </si>
  <si>
    <t>63</t>
  </si>
  <si>
    <t>OPLD.R05</t>
  </si>
  <si>
    <t>těsnící plech P5 2x190x2500 mm, povrchová úprava Pz</t>
  </si>
  <si>
    <t>-1166836153</t>
  </si>
  <si>
    <t>Vodorovné konstrukce</t>
  </si>
  <si>
    <t>64</t>
  </si>
  <si>
    <t>411321515</t>
  </si>
  <si>
    <t>Stropy deskové ze ŽB tř. C 20/25</t>
  </si>
  <si>
    <t>1281821088</t>
  </si>
  <si>
    <t>Stropy z betonu železového (bez výztuže) stropů deskových, plochých střech, desek balkonových, desek hřibových stropů včetně hlavic hřibových sloupů tř. C 20/25</t>
  </si>
  <si>
    <t>https://podminky.urs.cz/item/CS_URS_2025_02/411321515</t>
  </si>
  <si>
    <t>"Stropní desky - výměny"</t>
  </si>
  <si>
    <t>0,1*1,2*6,1</t>
  </si>
  <si>
    <t>2*(0,1*0,45*6,1)</t>
  </si>
  <si>
    <t>0,1*6,1*0,55</t>
  </si>
  <si>
    <t>2*(0,1*6,1*0,45)</t>
  </si>
  <si>
    <t>"Základový blok pod VZT jednotkou na panelech"</t>
  </si>
  <si>
    <t>0,5*2,15*0,82</t>
  </si>
  <si>
    <t>65</t>
  </si>
  <si>
    <t>411351011</t>
  </si>
  <si>
    <t>Zřízení bednění stropů deskových tl přes 5 do 25 cm bez podpěrné kce</t>
  </si>
  <si>
    <t>365712002</t>
  </si>
  <si>
    <t>Bednění stropních konstrukcí - bez podpěrné konstrukce desek tloušťky stropní desky přes 5 do 25 cm zřízení</t>
  </si>
  <si>
    <t>https://podminky.urs.cz/item/CS_URS_2025_02/411351011</t>
  </si>
  <si>
    <t>1,2*6,1</t>
  </si>
  <si>
    <t>2*(0,45*6,1)</t>
  </si>
  <si>
    <t>6,1*0,55</t>
  </si>
  <si>
    <t>2*(6,1*0,45)</t>
  </si>
  <si>
    <t>0,5*(2*2,15+2*0,82)</t>
  </si>
  <si>
    <t>66</t>
  </si>
  <si>
    <t>411351012</t>
  </si>
  <si>
    <t>Odstranění bednění stropů deskových tl přes 5 do 25 cm bez podpěrné kce</t>
  </si>
  <si>
    <t>-1810863597</t>
  </si>
  <si>
    <t>Bednění stropních konstrukcí - bez podpěrné konstrukce desek tloušťky stropní desky přes 5 do 25 cm odstranění</t>
  </si>
  <si>
    <t>https://podminky.urs.cz/item/CS_URS_2025_02/411351012</t>
  </si>
  <si>
    <t>67</t>
  </si>
  <si>
    <t>411354313</t>
  </si>
  <si>
    <t>Zřízení podpěrné konstrukce stropů výšky do 4 m tl přes 15 do 25 cm</t>
  </si>
  <si>
    <t>-1055414309</t>
  </si>
  <si>
    <t>Podpěrná konstrukce stropů - desek, kleneb a skořepin výška podepření do 4 m tloušťka stropu přes 15 do 25 cm zřízení</t>
  </si>
  <si>
    <t>https://podminky.urs.cz/item/CS_URS_2025_02/411354313</t>
  </si>
  <si>
    <t>68</t>
  </si>
  <si>
    <t>411354314</t>
  </si>
  <si>
    <t>Odstranění podpěrné konstrukce stropů výšky do 4 m tl přes 15 do 25 cm</t>
  </si>
  <si>
    <t>-1570366224</t>
  </si>
  <si>
    <t>Podpěrná konstrukce stropů - desek, kleneb a skořepin výška podepření do 4 m tloušťka stropu přes 15 do 25 cm odstranění</t>
  </si>
  <si>
    <t>https://podminky.urs.cz/item/CS_URS_2025_02/411354314</t>
  </si>
  <si>
    <t>69</t>
  </si>
  <si>
    <t>411362021</t>
  </si>
  <si>
    <t>Výztuž stropů svařovanými sítěmi Kari</t>
  </si>
  <si>
    <t>-109681768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</si>
  <si>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</si>
  <si>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https://podminky.urs.cz/item/CS_URS_2025_02/411362021</t>
  </si>
  <si>
    <t>"Výztuž sítí KARI 100x100x6 mm"</t>
  </si>
  <si>
    <t>(21,655*4,44)*0,001</t>
  </si>
  <si>
    <t>"Základový blok VZT jednotka"</t>
  </si>
  <si>
    <t>2*(((2,15*0,82)*7,9)*0,001)</t>
  </si>
  <si>
    <t>0,124*0,4</t>
  </si>
  <si>
    <t>70</t>
  </si>
  <si>
    <t>413941R01</t>
  </si>
  <si>
    <t>Osazování rámů ocelových do ŽB stropů - koordinace VZT</t>
  </si>
  <si>
    <t>972058394</t>
  </si>
  <si>
    <t>"Pro výpočet použita plocha prostupu VZT"</t>
  </si>
  <si>
    <t>1,21*0,36</t>
  </si>
  <si>
    <t>1,11*0,36</t>
  </si>
  <si>
    <t>1,15*0,3</t>
  </si>
  <si>
    <t>1,05*0,3</t>
  </si>
  <si>
    <t>71</t>
  </si>
  <si>
    <t>417321313</t>
  </si>
  <si>
    <t>Ztužující pásy a věnce ze ŽB tř. C 16/20</t>
  </si>
  <si>
    <t>-1446059307</t>
  </si>
  <si>
    <t>Ztužující pásy a věnce z betonu železového (bez výztuže) tř. C 16/20</t>
  </si>
  <si>
    <t>https://podminky.urs.cz/item/CS_URS_2025_02/417321313</t>
  </si>
  <si>
    <t>"ŽB věnce štíty a atiky"</t>
  </si>
  <si>
    <t>0,3*0,25*(12,37+18,49)</t>
  </si>
  <si>
    <t>0,2*0,13*48,32</t>
  </si>
  <si>
    <t>72</t>
  </si>
  <si>
    <t>417351115</t>
  </si>
  <si>
    <t>Zřízení bednění ztužujících věnců</t>
  </si>
  <si>
    <t>1467875351</t>
  </si>
  <si>
    <t>Bednění bočnic ztužujících pásů a věnců včetně vzpěr zřízení</t>
  </si>
  <si>
    <t>https://podminky.urs.cz/item/CS_URS_2025_02/417351115</t>
  </si>
  <si>
    <t>2*0,25*(12,37+18,49)</t>
  </si>
  <si>
    <t>2*0,13*48,32</t>
  </si>
  <si>
    <t>73</t>
  </si>
  <si>
    <t>417351116</t>
  </si>
  <si>
    <t>Odstranění bednění ztužujících věnců</t>
  </si>
  <si>
    <t>102759470</t>
  </si>
  <si>
    <t>Bednění bočnic ztužujících pásů a věnců včetně vzpěr odstranění</t>
  </si>
  <si>
    <t>https://podminky.urs.cz/item/CS_URS_2025_02/417351116</t>
  </si>
  <si>
    <t>74</t>
  </si>
  <si>
    <t>417361821</t>
  </si>
  <si>
    <t>Výztuž ztužujících pásů a věnců betonářskou ocelí 10 505</t>
  </si>
  <si>
    <t>-1404925621</t>
  </si>
  <si>
    <t>Výztuž ztužujících pásů a věnců z betonářské oceli 10 505 (R) nebo BSt 500</t>
  </si>
  <si>
    <t>https://podminky.urs.cz/item/CS_URS_2025_02/417361821</t>
  </si>
  <si>
    <t>"Hmotnost 4x R12 + třmínky R6 á 250 mm = 4,53 kg/m délky věnce"</t>
  </si>
  <si>
    <t>((12,37+18,49)*4,53)*0,001</t>
  </si>
  <si>
    <t>(48,32*4,53)*0,001</t>
  </si>
  <si>
    <t>0,359*0,1</t>
  </si>
  <si>
    <t>Komunikace pozemní</t>
  </si>
  <si>
    <t>75</t>
  </si>
  <si>
    <t>564730101</t>
  </si>
  <si>
    <t>Podklad nebo kryt z kameniva hrubého drceného vel. 16-32 mm plochy do 100 m2 tl 100 mm</t>
  </si>
  <si>
    <t>-73364007</t>
  </si>
  <si>
    <t>Podklad nebo kryt z kameniva hrubého drceného vel. 16-32 mm s rozprostřením a zhutněním plochy jednotlivě do 100 m2, po zhutnění tl. 100 mm</t>
  </si>
  <si>
    <t>https://podminky.urs.cz/item/CS_URS_2025_02/564730101</t>
  </si>
  <si>
    <t>"Skladba okapového chodníku z kačírku"</t>
  </si>
  <si>
    <t>0,68*(10,13+38,76+35,89+4,71+20,42)</t>
  </si>
  <si>
    <t>76</t>
  </si>
  <si>
    <t>564760101</t>
  </si>
  <si>
    <t>Podklad nebo kryt z kameniva hrubého drceného vel. 16-32 mm plochy do 100 m2 tl 200 mm</t>
  </si>
  <si>
    <t>1873882039</t>
  </si>
  <si>
    <t>Podklad nebo kryt z kameniva hrubého drceného vel. 16-32 mm s rozprostřením a zhutněním plochy jednotlivě do 100 m2, po zhutnění tl. 200 mm</t>
  </si>
  <si>
    <t>https://podminky.urs.cz/item/CS_URS_2025_02/564760101</t>
  </si>
  <si>
    <t>"Vstup kotelna"</t>
  </si>
  <si>
    <t>0,8*1,6</t>
  </si>
  <si>
    <t>"Únikové vchody hala"</t>
  </si>
  <si>
    <t>0,7*1,75</t>
  </si>
  <si>
    <t>"Zpevněná plocha kolem tepelných čerpadel"</t>
  </si>
  <si>
    <t>2,27*9,8</t>
  </si>
  <si>
    <t>"Oprava chodníku"</t>
  </si>
  <si>
    <t>77</t>
  </si>
  <si>
    <t>564770101R01</t>
  </si>
  <si>
    <t>Podklad nebo kryt z kameniva hrubého drceného vel. 16-32 mm plochy do 100 m2 tl 300 mm</t>
  </si>
  <si>
    <t>1294291867</t>
  </si>
  <si>
    <t>Podklad nebo kryt z kameniva hrubého drceného vel. 16-32 mm s rozprostřením a zhutněním plochy jednotlivě do 100 m2, po zhutnění tl. 300 mm</t>
  </si>
  <si>
    <t>"Oprava pochozích ploch ze zámkové dlažby"</t>
  </si>
  <si>
    <t>78</t>
  </si>
  <si>
    <t>564861011</t>
  </si>
  <si>
    <t>Podklad ze štěrkodrtě ŠD plochy do 100 m2 tl 200 mm</t>
  </si>
  <si>
    <t>546908923</t>
  </si>
  <si>
    <t>Podklad ze štěrkodrti ŠD s rozprostřením a zhutněním plochy jednotlivě do 100 m2, po zhutnění tl. 200 mm</t>
  </si>
  <si>
    <t>https://podminky.urs.cz/item/CS_URS_2025_02/564861011</t>
  </si>
  <si>
    <t>"Zpevněná plocha oplocení tepelných čerpadel"</t>
  </si>
  <si>
    <t>21,6</t>
  </si>
  <si>
    <t>"Okapový chodník"</t>
  </si>
  <si>
    <t>1,42*38,86</t>
  </si>
  <si>
    <t>79</t>
  </si>
  <si>
    <t>596211110</t>
  </si>
  <si>
    <t>Kladení zámkové dlažby komunikací pro pěší ručně tl 60 mm skupiny A pl do 50 m2</t>
  </si>
  <si>
    <t>393244362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</si>
  <si>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</si>
  <si>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</si>
  <si>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80</t>
  </si>
  <si>
    <t>59245015</t>
  </si>
  <si>
    <t>dlažba zámková betonová tvaru I 200x165mm tl 60mm přírodní</t>
  </si>
  <si>
    <t>726363882</t>
  </si>
  <si>
    <t>130,932*1,03 'Přepočtené koeficientem množství</t>
  </si>
  <si>
    <t>81</t>
  </si>
  <si>
    <t>596211211</t>
  </si>
  <si>
    <t>Kladení zámkové dlažby komunikací pro pěší ručně tl 80 mm skupiny A pl přes 50 do 100 m2</t>
  </si>
  <si>
    <t>523401735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</si>
  <si>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50 do 100 m2</t>
  </si>
  <si>
    <t>https://podminky.urs.cz/item/CS_URS_2025_02/596211211</t>
  </si>
  <si>
    <t>82</t>
  </si>
  <si>
    <t>59245013</t>
  </si>
  <si>
    <t>dlažba zámková betonová tvaru I 200x165mm tl 80mm přírodní</t>
  </si>
  <si>
    <t>-575866733</t>
  </si>
  <si>
    <t>76*1,03 'Přepočtené koeficientem množství</t>
  </si>
  <si>
    <t>Úpravy povrchů, podlahy a osazování výplní</t>
  </si>
  <si>
    <t>87</t>
  </si>
  <si>
    <t>612315422</t>
  </si>
  <si>
    <t>Oprava vnitřní vápenné štukové omítky stěn tl jádrové omítky do 20 mm a tl štuku do 3 mm v rozsahu plochy přes 10 do 30 %</t>
  </si>
  <si>
    <t>739846113</t>
  </si>
  <si>
    <t>Oprava vápenné omítky vnitřních ploch štukové dvouvrstvé, tl. jádrové omítky do 20 mm a tl. štuku do 3 mm stěn, v rozsahu opravované plochy přes 10 do 30%</t>
  </si>
  <si>
    <t>https://podminky.urs.cz/item/CS_URS_2025_02/612315422</t>
  </si>
  <si>
    <t>"Oprava omítek stěn 2NP"</t>
  </si>
  <si>
    <t>(7,58-2,7)*(2*29,96+2*42)-6*(4,72*4,35)</t>
  </si>
  <si>
    <t>2,94*(6,1+10,28+1,8+6,1+32,46+4,47+18,16+4,47+3,18+1,54+1,49+4,47+2,88+4,51+3,45+1,6+6,1+5,69)</t>
  </si>
  <si>
    <t>3,54*(5,62+5,62+3,19+5,62+1,69+5,62+10,35+5,62)</t>
  </si>
  <si>
    <t>"Odečet keramických obkladů"</t>
  </si>
  <si>
    <t>-164,389</t>
  </si>
  <si>
    <t>118</t>
  </si>
  <si>
    <t>637121111</t>
  </si>
  <si>
    <t>Okapový chodník z kačírku tl 100 mm s udusáním</t>
  </si>
  <si>
    <t>-1750786720</t>
  </si>
  <si>
    <t>Okapový chodník z kameniva s udusáním a urovnáním povrchu z kačírku tl. 100 mm</t>
  </si>
  <si>
    <t>https://podminky.urs.cz/item/CS_URS_2025_02/637121111</t>
  </si>
  <si>
    <t>9</t>
  </si>
  <si>
    <t>Ostatní konstrukce a práce, bourání</t>
  </si>
  <si>
    <t>119</t>
  </si>
  <si>
    <t>916231212</t>
  </si>
  <si>
    <t>Osazení chodníkového obrubníku betonového stojatého bez boční opěry do lože z betonu prostého</t>
  </si>
  <si>
    <t>-1875790112</t>
  </si>
  <si>
    <t>Osazení chodníkového obrubníku betonového se zřízením lože, s vyplněním a zatřením spár cementovou maltou stojatého bez boční opěry, do lože z betonu prostého</t>
  </si>
  <si>
    <t>https://podminky.urs.cz/item/CS_URS_2025_02/916231212</t>
  </si>
  <si>
    <t>24</t>
  </si>
  <si>
    <t>"Lemování okapového chodníku z kačírku"</t>
  </si>
  <si>
    <t>10,13+38,76+35,89+4,71+20,42</t>
  </si>
  <si>
    <t>"Lemování opravené pochozí plochy ze zámkové dlažby"</t>
  </si>
  <si>
    <t>120</t>
  </si>
  <si>
    <t>59217062</t>
  </si>
  <si>
    <t>obrubník parkový betonový 1000x50x250mm přírodní</t>
  </si>
  <si>
    <t>1363301314</t>
  </si>
  <si>
    <t>157,91*1,02 'Přepočtené koeficientem množství</t>
  </si>
  <si>
    <t>146</t>
  </si>
  <si>
    <t>963012520</t>
  </si>
  <si>
    <t>Bourání stropů z ŽB desek š přes 300 mm tl přes 140 mm</t>
  </si>
  <si>
    <t>-1678309222</t>
  </si>
  <si>
    <t>Bourání stropů z desek nebo panelů železobetonových prefabrikovaných s dutinami z panelů, š. přes 300 mm tl. přes 140 mm</t>
  </si>
  <si>
    <t>https://podminky.urs.cz/item/CS_URS_2025_02/963012520</t>
  </si>
  <si>
    <t>"Bourání prefabrikovaných panelů"</t>
  </si>
  <si>
    <t>0,3*1,2*6,1</t>
  </si>
  <si>
    <t>2*(0,3*0,45*6,1)</t>
  </si>
  <si>
    <t>0,3*6,1*0,55</t>
  </si>
  <si>
    <t>2*(0,3*6,1*0,45)</t>
  </si>
  <si>
    <t>151</t>
  </si>
  <si>
    <t>966072811</t>
  </si>
  <si>
    <t>Rozebrání rámového oplocení na ocelové sloupky v přes 1 do 2 m</t>
  </si>
  <si>
    <t>-806748550</t>
  </si>
  <si>
    <t>Rozebrání oplocení z dílců rámových na ocelové sloupky, výšky přes 1 do 2 m</t>
  </si>
  <si>
    <t>https://podminky.urs.cz/item/CS_URS_2025_02/966072811</t>
  </si>
  <si>
    <t>1,35</t>
  </si>
  <si>
    <t>1,8</t>
  </si>
  <si>
    <t>155</t>
  </si>
  <si>
    <t>971033361</t>
  </si>
  <si>
    <t>Vybourání otvorů ve zdivu cihelném pl do 0,09 m2 na MVC nebo MV tl do 600 mm</t>
  </si>
  <si>
    <t>-278485531</t>
  </si>
  <si>
    <t>Vybourání otvorů ve zdivu základovém nebo nadzákladovém z cihel, tvárnic, příčkovek z cihel pálených na maltu vápennou nebo vápenocementovou plochy do 0,09 m2, tl. do 600 mm</t>
  </si>
  <si>
    <t>https://podminky.urs.cz/item/CS_URS_2025_02/971033361</t>
  </si>
  <si>
    <t>"Prostupy VZT"</t>
  </si>
  <si>
    <t>156</t>
  </si>
  <si>
    <t>971033461</t>
  </si>
  <si>
    <t>Vybourání otvorů ve zdivu cihelném pl do 0,25 m2 na MVC nebo MV tl do 600 mm</t>
  </si>
  <si>
    <t>-1762289506</t>
  </si>
  <si>
    <t>Vybourání otvorů ve zdivu základovém nebo nadzákladovém z cihel, tvárnic, příčkovek z cihel pálených na maltu vápennou nebo vápenocementovou plochy do 0,25 m2, tl. do 600 mm</t>
  </si>
  <si>
    <t>https://podminky.urs.cz/item/CS_URS_2025_02/971033461</t>
  </si>
  <si>
    <t>157</t>
  </si>
  <si>
    <t>971033561</t>
  </si>
  <si>
    <t>Vybourání otvorů ve zdivu cihelném pl do 1 m2 na MVC nebo MV tl do 600 mm</t>
  </si>
  <si>
    <t>2122740142</t>
  </si>
  <si>
    <t>Vybourání otvorů ve zdivu základovém nebo nadzákladovém z cihel, tvárnic, příčkovek z cihel pálených na maltu vápennou nebo vápenocementovou plochy do 1 m2, tl. do 600 mm</t>
  </si>
  <si>
    <t>https://podminky.urs.cz/item/CS_URS_2025_02/971033561</t>
  </si>
  <si>
    <t>4*(0,7*0,55*0,56)</t>
  </si>
  <si>
    <t>158</t>
  </si>
  <si>
    <t>972054241R01</t>
  </si>
  <si>
    <t>Vybourání otvorů v ŽB stropech nebo klenbách pl do 0,09 m2 tl do 350 mm</t>
  </si>
  <si>
    <t>-1161283974</t>
  </si>
  <si>
    <t>Vybourání otvorů ve stropech nebo klenbách železobetonových bez odstranění podlahy a násypu, plochy do 0,09 m2, tl. do 350 mm</t>
  </si>
  <si>
    <t>159</t>
  </si>
  <si>
    <t>972054491</t>
  </si>
  <si>
    <t>Vybourání otvorů v ŽB stropech nebo klenbách pl do 1 m2 tl přes 80 mm</t>
  </si>
  <si>
    <t>1233707149</t>
  </si>
  <si>
    <t>Vybourání otvorů ve stropech nebo klenbách železobetonových bez odstranění podlahy a násypu, plochy do 1 m2, tl. přes 80 mm</t>
  </si>
  <si>
    <t>https://podminky.urs.cz/item/CS_URS_2025_02/972054491</t>
  </si>
  <si>
    <t>1,21*0,36*0,36</t>
  </si>
  <si>
    <t>1,11*0,36*0,36</t>
  </si>
  <si>
    <t>1,15*0,36*0,36</t>
  </si>
  <si>
    <t>1,05*0,3*0,36</t>
  </si>
  <si>
    <t>160</t>
  </si>
  <si>
    <t>975121321</t>
  </si>
  <si>
    <t>Zřízení jednořadého podchycení konstrukcí systémovými stojkami s nosníky v do 4 m zatížení přes 750 do 1000 kg/m</t>
  </si>
  <si>
    <t>1881388997</t>
  </si>
  <si>
    <t>Jednořadé podchycení konstrukcí systémovými prvky stojkami včetně nosníků výšky podepření do 4 m, zatížení přes 750 do 1 000 kg/m zřízení</t>
  </si>
  <si>
    <t>https://podminky.urs.cz/item/CS_URS_2025_02/975121321</t>
  </si>
  <si>
    <t>"Podchycení stropů při zřízení prostupů panely"</t>
  </si>
  <si>
    <t>10*6,1</t>
  </si>
  <si>
    <t>161</t>
  </si>
  <si>
    <t>975121322</t>
  </si>
  <si>
    <t>Příplatek k jednořadému podchycení konstrukcí systémovými stojkami s nosníky do v 4 m zatížení přes 750 do 1000 kg/m za první a ZKD den použití</t>
  </si>
  <si>
    <t>-585661967</t>
  </si>
  <si>
    <t>Jednořadé podchycení konstrukcí systémovými prvky stojkami včetně nosníků výšky podepření do 4 m, zatížení přes 750 do 1 000 kg/m příplatek za první a každý další den použití</t>
  </si>
  <si>
    <t>https://podminky.urs.cz/item/CS_URS_2025_02/975121322</t>
  </si>
  <si>
    <t>"Doba pronájmu konstrukce podchycení 60 dní"</t>
  </si>
  <si>
    <t>60*61</t>
  </si>
  <si>
    <t>162</t>
  </si>
  <si>
    <t>975121323</t>
  </si>
  <si>
    <t>Odstranění jednořadého podchycení konstrukcí systémovými stojkami s nosníky v do 4 m zatížení přes 750 do 1000 kg/m</t>
  </si>
  <si>
    <t>-1814445020</t>
  </si>
  <si>
    <t>Jednořadé podchycení konstrukcí systémovými prvky stojkami včetně nosníků výšky podepření do 4 m, zatížení přes 750 do 1 000 kg/m odstranění</t>
  </si>
  <si>
    <t>https://podminky.urs.cz/item/CS_URS_2025_02/975121323</t>
  </si>
  <si>
    <t>997</t>
  </si>
  <si>
    <t>Doprava suti a vybouraných hmot</t>
  </si>
  <si>
    <t>180</t>
  </si>
  <si>
    <t>997013113</t>
  </si>
  <si>
    <t>Vnitrostaveništní doprava suti a vybouraných hmot pro budovy v přes 9 do 12 m</t>
  </si>
  <si>
    <t>-316170048</t>
  </si>
  <si>
    <t>Vnitrostaveništní doprava suti a vybouraných hmot vodorovně do 50 m s naložením základní pro budovy a haly výšky přes 9 do 12 m</t>
  </si>
  <si>
    <t>https://podminky.urs.cz/item/CS_URS_2025_02/997013113</t>
  </si>
  <si>
    <t>181</t>
  </si>
  <si>
    <t>997013501</t>
  </si>
  <si>
    <t>Odvoz suti a vybouraných hmot na skládku nebo meziskládku do 1 km se složením</t>
  </si>
  <si>
    <t>-956336462</t>
  </si>
  <si>
    <t>Odvoz suti a vybouraných hmot na skládku nebo meziskládku se složením, na vzdálenost do 1 km</t>
  </si>
  <si>
    <t>https://podminky.urs.cz/item/CS_URS_2025_02/997013501</t>
  </si>
  <si>
    <t>182</t>
  </si>
  <si>
    <t>997013509</t>
  </si>
  <si>
    <t>Příplatek k odvozu suti a vybouraných hmot na skládku ZKD 1 km přes 1 km</t>
  </si>
  <si>
    <t>280473078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</si>
  <si>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</si>
  <si>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</si>
  <si>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200,926*29 'Přepočtené koeficientem množství</t>
  </si>
  <si>
    <t>183</t>
  </si>
  <si>
    <t>997013631R01</t>
  </si>
  <si>
    <t>Poplatek za uložení na skládce (skládkovné) stavebního odpadu a suti v souladu s platnou legislativou</t>
  </si>
  <si>
    <t>2017637832</t>
  </si>
  <si>
    <t>998</t>
  </si>
  <si>
    <t>Přesun hmot</t>
  </si>
  <si>
    <t>184</t>
  </si>
  <si>
    <t>998011002</t>
  </si>
  <si>
    <t>Přesun hmot pro budovy zděné v přes 6 do 12 m</t>
  </si>
  <si>
    <t>-1174978001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</si>
  <si>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</si>
  <si>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https://podminky.urs.cz/item/CS_URS_2025_02/998011002</t>
  </si>
  <si>
    <t>PSV</t>
  </si>
  <si>
    <t>Práce a dodávky PSV</t>
  </si>
  <si>
    <t>711</t>
  </si>
  <si>
    <t>Izolace proti vodě, vlhkosti a plynům</t>
  </si>
  <si>
    <t>199</t>
  </si>
  <si>
    <t>998711202</t>
  </si>
  <si>
    <t>Přesun hmot procentní pro izolace proti vodě, vlhkosti a plynům v objektech v přes 6 do 12 m</t>
  </si>
  <si>
    <t>%</t>
  </si>
  <si>
    <t>1761387731</t>
  </si>
  <si>
    <t>Přesun hmot pro izolace proti vodě, vlhkosti a plynům stanovený procentní sazbou (%) z ceny vodorovná dopravní vzdálenost do 50 m základní v objektech výšky přes 6 do 12 m</t>
  </si>
  <si>
    <t>https://podminky.urs.cz/item/CS_URS_2025_02/998711202</t>
  </si>
  <si>
    <t>725</t>
  </si>
  <si>
    <t>Zdravotechnika - zařizovací předměty</t>
  </si>
  <si>
    <t>254</t>
  </si>
  <si>
    <t>725650800R01</t>
  </si>
  <si>
    <t xml:space="preserve">Demontáž skříní HUP ocelových </t>
  </si>
  <si>
    <t>1349166325</t>
  </si>
  <si>
    <t>"Demontáž skříně HUP 600x500 mm v 920 mm"</t>
  </si>
  <si>
    <t>762</t>
  </si>
  <si>
    <t>Konstrukce tesařské</t>
  </si>
  <si>
    <t>255</t>
  </si>
  <si>
    <t>762112811</t>
  </si>
  <si>
    <t>Demontáž stěn a příček z polohraněného řeziva nebo tyčoviny</t>
  </si>
  <si>
    <t>-1697612460</t>
  </si>
  <si>
    <t>https://podminky.urs.cz/item/CS_URS_2025_02/762112811</t>
  </si>
  <si>
    <t>"Demontáž dřevěné příčky 2NP"</t>
  </si>
  <si>
    <t>2,84*(4,27+3,79)</t>
  </si>
  <si>
    <t>268</t>
  </si>
  <si>
    <t>998762202</t>
  </si>
  <si>
    <t>Přesun hmot procentní pro kce tesařské v objektech v přes 6 do 12 m</t>
  </si>
  <si>
    <t>1491350977</t>
  </si>
  <si>
    <t>Přesun hmot pro konstrukce tesařské stanovený procentní sazbou (%) z ceny vodorovná dopravní vzdálenost do 50 m základní v objektech výšky přes 6 do 12 m</t>
  </si>
  <si>
    <t>https://podminky.urs.cz/item/CS_URS_2025_02/998762202</t>
  </si>
  <si>
    <t>763</t>
  </si>
  <si>
    <t>Konstrukce suché výstavby</t>
  </si>
  <si>
    <t>269</t>
  </si>
  <si>
    <t>763121451</t>
  </si>
  <si>
    <t>SDK stěna předsazená tl 75 mm profil CW+UW 50 desky 2xDF 12,5 bez izolace EI 30</t>
  </si>
  <si>
    <t>318707977</t>
  </si>
  <si>
    <t>Stěna předsazená ze sádrokartonových desek s nosnou konstrukcí z ocelových profilů CW, UW dvojitě opláštěná deskami protipožárními DF tl. 2 x 12,5 mm bez izolace, EI 30, stěna tl. 75 mm, profil 50</t>
  </si>
  <si>
    <t>https://podminky.urs.cz/item/CS_URS_2025_02/763121451</t>
  </si>
  <si>
    <t>"SDK stěny šachty 2NP"</t>
  </si>
  <si>
    <t>2,84*(1,25+0,55)</t>
  </si>
  <si>
    <t>2,74*(0,4+1,4)</t>
  </si>
  <si>
    <t>"SDK obklady ocelových sloupů 1NP"</t>
  </si>
  <si>
    <t>2,94*(0,68+0,3+3*1,22)</t>
  </si>
  <si>
    <t>270</t>
  </si>
  <si>
    <t>763131441</t>
  </si>
  <si>
    <t>SDK podhled desky 2xDF 12,5 bez izolace dvouvrstvá spodní kce profil CD+UD REI 120</t>
  </si>
  <si>
    <t>-544856615</t>
  </si>
  <si>
    <t>Podhled ze sádrokartonových desek dvouvrstvá zavěšená spodní konstrukce z ocelových profilů CD, UD dvojitě opláštěná deskami protipožárními DF, tl. 2 x 12,5 mm, bez izolace, REI do 120</t>
  </si>
  <si>
    <t>https://podminky.urs.cz/item/CS_URS_2025_02/763131441</t>
  </si>
  <si>
    <t>"Protipožární SDK podhledy 1NP"</t>
  </si>
  <si>
    <t>14,87+1,69*0,6</t>
  </si>
  <si>
    <t>271</t>
  </si>
  <si>
    <t>763135801</t>
  </si>
  <si>
    <t>Demontáž podhledu sádrokartonového z desek děrovaných se spárami lepenými</t>
  </si>
  <si>
    <t>66679969</t>
  </si>
  <si>
    <t>https://podminky.urs.cz/item/CS_URS_2025_02/763135801</t>
  </si>
  <si>
    <t>"Demontáž krytí páteřních rozvodů"</t>
  </si>
  <si>
    <t>42,1</t>
  </si>
  <si>
    <t>274</t>
  </si>
  <si>
    <t>PODHL.R01</t>
  </si>
  <si>
    <t>Akustický podhled ze 100% recyklovaného PET materiálu MAPPYFIBER bílý, 1200x1200x40mm, kontaktně lepený</t>
  </si>
  <si>
    <t>-1504934917</t>
  </si>
  <si>
    <t>"Viz výkres podhledů"</t>
  </si>
  <si>
    <t>"1NP"</t>
  </si>
  <si>
    <t>115</t>
  </si>
  <si>
    <t>275</t>
  </si>
  <si>
    <t>PODHL.R02</t>
  </si>
  <si>
    <t>Podhled pohltivý z kamenné vaty Tonga 600x600x40mm bílý, nosná konstrukce T24 bílá, hl. svěšení 100mm</t>
  </si>
  <si>
    <t>112465359</t>
  </si>
  <si>
    <t>"2NP"</t>
  </si>
  <si>
    <t>95,7</t>
  </si>
  <si>
    <t>276</t>
  </si>
  <si>
    <t>PODHL.R03</t>
  </si>
  <si>
    <t>Podhled pohltivý nízkofrekvenční z SDK 600x600x8mm bílý, nosná konstrukce T24 bílá, TI 40mm, hl. svěšení 100mm</t>
  </si>
  <si>
    <t>-316021971</t>
  </si>
  <si>
    <t>52,8</t>
  </si>
  <si>
    <t>277</t>
  </si>
  <si>
    <t>AKUOBKL.R01</t>
  </si>
  <si>
    <t xml:space="preserve">Akustický obklad stěny, basový rezonátor 100Hz, předstěna s povrchem z laminované MDF 8mm, kotvení s čela vruty s čočkou,  s TI tl. 50mm v perforované folii, hl. skladby 60 mm</t>
  </si>
  <si>
    <t>-1949203188</t>
  </si>
  <si>
    <t>"Viz výkres pohledů"</t>
  </si>
  <si>
    <t>29,2</t>
  </si>
  <si>
    <t>278</t>
  </si>
  <si>
    <t>PODHL.R05</t>
  </si>
  <si>
    <t>Podhled pohltivý z kamenné vaty Tonga 600x600x22mm bílý, nosná konstrukce T24 bílá, hl. svěšení 150mm</t>
  </si>
  <si>
    <t>-576665925</t>
  </si>
  <si>
    <t>168</t>
  </si>
  <si>
    <t>279</t>
  </si>
  <si>
    <t>PODHL.R06</t>
  </si>
  <si>
    <t>Podhled pohltivý z kamenné vaty Tonga 600x600x40mm bílý,+basový absorber tl. 50mm, nosná konstrukce T24 bílá, hl. svěšení 250mm</t>
  </si>
  <si>
    <t>-731122581</t>
  </si>
  <si>
    <t>16,5</t>
  </si>
  <si>
    <t>280</t>
  </si>
  <si>
    <t>AKUOBKL.R04</t>
  </si>
  <si>
    <t xml:space="preserve">Akustický obklad stěn Estough pohltivý rezonátor pro tělocvičny, nosič deska MDF do vlhka, povrch HPL, 2780x900x18mm, perforace 5% plochy,  TI 50mm, nosná podkonstrukce z ocelových profilů Zn. hl.skladby 68mm</t>
  </si>
  <si>
    <t>2106517514</t>
  </si>
  <si>
    <t>"Viz výkres akustika"</t>
  </si>
  <si>
    <t>129</t>
  </si>
  <si>
    <t>281</t>
  </si>
  <si>
    <t>AKUOBKL.R05</t>
  </si>
  <si>
    <t>Akustický obklad stěn Estough pohltivý rezonátor pro tělocvičny, nosič deska MDF do vlhka, povrch HPL, 2780x900x18mm, perforace 5% plochy, nosná podkonstrukce z ocelových profilů Zn. hl.skladby 18mm</t>
  </si>
  <si>
    <t>1235160262</t>
  </si>
  <si>
    <t>3*(0,932+2*1+0,85+0,9*7+0,85+2*1+0,932)</t>
  </si>
  <si>
    <t>282</t>
  </si>
  <si>
    <t>PODHL.R08</t>
  </si>
  <si>
    <t>Akustický podhled se zvýšenou mechanickou odolností třída 2A, deska ze skelné vaty 1200x600x35mm, nosný rastr T24 bílý, protinárazové příložky</t>
  </si>
  <si>
    <t>-1496721705</t>
  </si>
  <si>
    <t>510</t>
  </si>
  <si>
    <t>PODHL.R09</t>
  </si>
  <si>
    <t>Podhled se zvýšenou mechanickou odolností SDK 12,5, bez TI, rošt po 300mm</t>
  </si>
  <si>
    <t>-734534479</t>
  </si>
  <si>
    <t>283</t>
  </si>
  <si>
    <t>998763402</t>
  </si>
  <si>
    <t>Přesun hmot procentní pro konstrukce montované z desek v objektech v přes 6 do 12 m</t>
  </si>
  <si>
    <t>126957387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</si>
  <si>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</si>
  <si>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https://podminky.urs.cz/item/CS_URS_2025_02/998763402</t>
  </si>
  <si>
    <t>766</t>
  </si>
  <si>
    <t>Konstrukce truhlářské</t>
  </si>
  <si>
    <t>311</t>
  </si>
  <si>
    <t>766231814</t>
  </si>
  <si>
    <t>Demontáž sklápěcích půdních schodů</t>
  </si>
  <si>
    <t>582818264</t>
  </si>
  <si>
    <t>Demontáž sklápěcích schodů na půdu dřevěných nebo kovových</t>
  </si>
  <si>
    <t>https://podminky.urs.cz/item/CS_URS_2025_02/766231814</t>
  </si>
  <si>
    <t>312</t>
  </si>
  <si>
    <t>766231821</t>
  </si>
  <si>
    <t>Demontáž prostupového uzávěru k půdním schodům</t>
  </si>
  <si>
    <t>817927589</t>
  </si>
  <si>
    <t>Demontáž sklápěcích schodů na půdu prostupového uzávěru s plechovým víkem</t>
  </si>
  <si>
    <t>https://podminky.urs.cz/item/CS_URS_2025_02/766231821</t>
  </si>
  <si>
    <t>314</t>
  </si>
  <si>
    <t>766691811</t>
  </si>
  <si>
    <t>Demontáž parapetních desek dřevěných nebo plastových šířky do 300 mm</t>
  </si>
  <si>
    <t>1580989287</t>
  </si>
  <si>
    <t>Demontáž parapetních desek šířky do 300 mm</t>
  </si>
  <si>
    <t>https://podminky.urs.cz/item/CS_URS_2025_02/766691811</t>
  </si>
  <si>
    <t>"Demontáž stávajících vnitřních parapetů"</t>
  </si>
  <si>
    <t>1*4,7</t>
  </si>
  <si>
    <t>27*1,18</t>
  </si>
  <si>
    <t>10*1,18</t>
  </si>
  <si>
    <t>17*1,18</t>
  </si>
  <si>
    <t>6*1,18</t>
  </si>
  <si>
    <t>1*3,47</t>
  </si>
  <si>
    <t>2*0,58</t>
  </si>
  <si>
    <t>1*2,36</t>
  </si>
  <si>
    <t>318</t>
  </si>
  <si>
    <t>766812840R01</t>
  </si>
  <si>
    <t>Demontáž kuchyňských linek dřevěných nebo kovových včetně spotřebičů</t>
  </si>
  <si>
    <t>-943651854</t>
  </si>
  <si>
    <t>"Demontáž stávajících kuchyňských linek"</t>
  </si>
  <si>
    <t>8,9</t>
  </si>
  <si>
    <t>320</t>
  </si>
  <si>
    <t>T11</t>
  </si>
  <si>
    <t>Cvičná kuchyně, včetně veškerého příslušenství, specifikace dle výpisu prvků</t>
  </si>
  <si>
    <t>kpl</t>
  </si>
  <si>
    <t>-221843508</t>
  </si>
  <si>
    <t>321</t>
  </si>
  <si>
    <t>T12</t>
  </si>
  <si>
    <t>Mycí centrum, včetně veškerého příslušenství, specifikace dle výpisu prvků</t>
  </si>
  <si>
    <t>-359311407</t>
  </si>
  <si>
    <t>322</t>
  </si>
  <si>
    <t>T13</t>
  </si>
  <si>
    <t>Dělící dřevěná stěna mobilní, kolejnicový systém, 5x panel 894x2690 mm, akustický útlum 43 dB, včetně veškerého příslušenství, specifikace dle výpisu prvků</t>
  </si>
  <si>
    <t>-1826581210</t>
  </si>
  <si>
    <t>323</t>
  </si>
  <si>
    <t>T14</t>
  </si>
  <si>
    <t>Krycí stěna okna 4720x4350 mm, OSB + dřevěné fošny, včetně veškerého příslušenství, specifikace dle výpisu výrobků</t>
  </si>
  <si>
    <t>-1600964703</t>
  </si>
  <si>
    <t>341</t>
  </si>
  <si>
    <t>D10</t>
  </si>
  <si>
    <t>Dveře dvoukřídlé HPL + DTD 1250x1970 mm EI30 DP3-C, včetně rámu/zárubně a veškerého příslušenství dle PD, specifikace dle výpisu prvků</t>
  </si>
  <si>
    <t>-596783564</t>
  </si>
  <si>
    <t>342</t>
  </si>
  <si>
    <t>D11</t>
  </si>
  <si>
    <t>Dveře jednokřídlé HPL + DTD 800x1970 mm EI30 DP3-C, včetně rámu/zárubně a veškerého příslušenství dle PD, specifikace dle výpisu prvků</t>
  </si>
  <si>
    <t>-1183726800</t>
  </si>
  <si>
    <t>343</t>
  </si>
  <si>
    <t>D12</t>
  </si>
  <si>
    <t>Dveře dvoukřídlé hliníkové 1250x1970 mm EI30 DP3-C, včetně rámu/zárubně a veškerého příslušenství dle PD, specifikace dle výpisu prvků</t>
  </si>
  <si>
    <t>2103533506</t>
  </si>
  <si>
    <t>344</t>
  </si>
  <si>
    <t>D13</t>
  </si>
  <si>
    <t>Dveře jednokřídlé HPL + DTD 800x1970 mm EW30 DP3-C, včetně rámu/zárubně a veškerého příslušenství dle PD, specifikace dle výpisu prvků</t>
  </si>
  <si>
    <t>-1943780728</t>
  </si>
  <si>
    <t>345</t>
  </si>
  <si>
    <t>D14</t>
  </si>
  <si>
    <t>382844763</t>
  </si>
  <si>
    <t>346</t>
  </si>
  <si>
    <t>D15</t>
  </si>
  <si>
    <t>Dveře jednokřídlé HPL + DTD 600x1970 mm EW30 DP3-C, včetně rámu/zárubně a veškerého příslušenství dle PD, specifikace dle výpisu prvků</t>
  </si>
  <si>
    <t>552442306</t>
  </si>
  <si>
    <t>347</t>
  </si>
  <si>
    <t>D16</t>
  </si>
  <si>
    <t>Dveře jednokřídlé HPL + DTD 1100x1970 mm, včetně rámu/zárubně a veškerého příslušenství dle PD, specifikace dle výpisu prvků</t>
  </si>
  <si>
    <t>2066381154</t>
  </si>
  <si>
    <t>348</t>
  </si>
  <si>
    <t>D17</t>
  </si>
  <si>
    <t>Protipožární stahovací půdní schody pro konstrukční výšku 3450 mm, otvor 800x1300 mm, EW30 DP3, včetně veškerého příslušenství dle PD, specifikace dle výpisu prvků</t>
  </si>
  <si>
    <t>-2132800616</t>
  </si>
  <si>
    <t>359</t>
  </si>
  <si>
    <t>D28</t>
  </si>
  <si>
    <t>Dveře jednokřídlé HPL + DTD 900x1970 mm, včetně rámu/zárubně a veškerého příslušenství dle PD, specifikace dle výpisu prvků</t>
  </si>
  <si>
    <t>-582804323</t>
  </si>
  <si>
    <t>360</t>
  </si>
  <si>
    <t>D29</t>
  </si>
  <si>
    <t>Dveře dvoukřídlé HPL + DTD 1250x1970 mm s akustickým útlumem 43 dB, včetně rámu/zárubně a veškerého příslušenství dle PD, specifikace dle výpisu prvků</t>
  </si>
  <si>
    <t>1928714238</t>
  </si>
  <si>
    <t>365</t>
  </si>
  <si>
    <t>998766202</t>
  </si>
  <si>
    <t>Přesun hmot procentní pro kce truhlářské v objektech v přes 6 do 12 m</t>
  </si>
  <si>
    <t>-226982737</t>
  </si>
  <si>
    <t>Přesun hmot pro konstrukce truhlářské stanovený procentní sazbou (%) z ceny vodorovná dopravní vzdálenost do 50 m základní v objektech výšky přes 6 do 12 m</t>
  </si>
  <si>
    <t>https://podminky.urs.cz/item/CS_URS_2025_02/998766202</t>
  </si>
  <si>
    <t>767</t>
  </si>
  <si>
    <t>Konstrukce zámečnické</t>
  </si>
  <si>
    <t>372</t>
  </si>
  <si>
    <t>767996701</t>
  </si>
  <si>
    <t>Demontáž atypických zámečnických konstrukcí řezáním hm jednotlivých dílů do 50 kg</t>
  </si>
  <si>
    <t>2126081727</t>
  </si>
  <si>
    <t>Demontáž ostatních zámečnických konstrukcí řezáním o hmotnosti jednotlivých dílů do 50 kg</t>
  </si>
  <si>
    <t>https://podminky.urs.cz/item/CS_URS_2025_02/767996701</t>
  </si>
  <si>
    <t>"Demontáž škrabáku na boty"</t>
  </si>
  <si>
    <t>30,32</t>
  </si>
  <si>
    <t>373</t>
  </si>
  <si>
    <t>767996702</t>
  </si>
  <si>
    <t>Demontáž atypických zámečnických konstrukcí řezáním hm jednotlivých dílů přes 50 do 100 kg</t>
  </si>
  <si>
    <t>-1254548759</t>
  </si>
  <si>
    <t>Demontáž ostatních zámečnických konstrukcí řezáním o hmotnosti jednotlivých dílů přes 50 do 100 kg</t>
  </si>
  <si>
    <t>https://podminky.urs.cz/item/CS_URS_2025_02/767996702</t>
  </si>
  <si>
    <t>"Demontáž stávajícího vyrovnávacího schodiště"</t>
  </si>
  <si>
    <t>99,53</t>
  </si>
  <si>
    <t>"Demontáž nástupní plošiny s žebříkem"</t>
  </si>
  <si>
    <t>90,31</t>
  </si>
  <si>
    <t>374</t>
  </si>
  <si>
    <t>767996703</t>
  </si>
  <si>
    <t>Demontáž atypických zámečnických konstrukcí řezáním hm jednotlivých dílů přes 100 do 250 kg</t>
  </si>
  <si>
    <t>-1787733737</t>
  </si>
  <si>
    <t>Demontáž ostatních zámečnických konstrukcí řezáním o hmotnosti jednotlivých dílů přes 100 do 250 kg</t>
  </si>
  <si>
    <t>https://podminky.urs.cz/item/CS_URS_2025_02/767996703</t>
  </si>
  <si>
    <t>"Demontáž stávající balkonové podesty včetně zábradlí"</t>
  </si>
  <si>
    <t>181,07</t>
  </si>
  <si>
    <t>375</t>
  </si>
  <si>
    <t>767996704</t>
  </si>
  <si>
    <t>Demontáž atypických zámečnických konstrukcí řezáním hm jednotlivých dílů přes 250 do 500 kg</t>
  </si>
  <si>
    <t>-1450116692</t>
  </si>
  <si>
    <t>Demontáž ostatních zámečnických konstrukcí řezáním o hmotnosti jednotlivých dílů přes 250 do 500 kg</t>
  </si>
  <si>
    <t>https://podminky.urs.cz/item/CS_URS_2025_02/767996704</t>
  </si>
  <si>
    <t>"Demontáž stávajícího schodiště včetně zábradlí"</t>
  </si>
  <si>
    <t>839,79</t>
  </si>
  <si>
    <t>"Demontáž stávající revizní lávky včetně bezpečnostního krytí světelné tabule"</t>
  </si>
  <si>
    <t>434,6</t>
  </si>
  <si>
    <t>"Demontáž stávajícího hlediště"</t>
  </si>
  <si>
    <t>667,81</t>
  </si>
  <si>
    <t>378</t>
  </si>
  <si>
    <t>767996803</t>
  </si>
  <si>
    <t>Demontáž atypických zámečnických konstrukcí rozebráním hm jednotlivých dílů přes 100 do 250 kg</t>
  </si>
  <si>
    <t>1098239767</t>
  </si>
  <si>
    <t>Demontáž ostatních zámečnických konstrukcí rozebráním o hmotnosti jednotlivých dílů přes 100 do 250 kg</t>
  </si>
  <si>
    <t>https://podminky.urs.cz/item/CS_URS_2025_02/767996803</t>
  </si>
  <si>
    <t>"Demontáž ocelové podpůrné konstrukce osazení žebřin"</t>
  </si>
  <si>
    <t>134,25</t>
  </si>
  <si>
    <t>379</t>
  </si>
  <si>
    <t>767996804</t>
  </si>
  <si>
    <t>Demontáž atypických zámečnických konstrukcí rozebráním hm jednotlivých dílů přes 250 do 500 kg</t>
  </si>
  <si>
    <t>1560724223</t>
  </si>
  <si>
    <t>Demontáž ostatních zámečnických konstrukcí rozebráním o hmotnosti jednotlivých dílů přes 250 do 500 kg</t>
  </si>
  <si>
    <t>https://podminky.urs.cz/item/CS_URS_2025_02/767996804</t>
  </si>
  <si>
    <t>"Demontáž stávajícího zástřešního závětří"</t>
  </si>
  <si>
    <t>1485,09</t>
  </si>
  <si>
    <t>381</t>
  </si>
  <si>
    <t>Z1</t>
  </si>
  <si>
    <t>Venkovní ocelové schodiště, včetně veškerých kotvících prvků, příslušenství a povrchových úprav, specifikace dle výpisu prvků</t>
  </si>
  <si>
    <t>1111682160</t>
  </si>
  <si>
    <t>382</t>
  </si>
  <si>
    <t>Z2</t>
  </si>
  <si>
    <t>Zábradlí venkovního ocelového schodiště, včetně veškerých kotvících prvků, příslušenství a povrchových úprav, specifikace dle výpisu prvků</t>
  </si>
  <si>
    <t>-1396024693</t>
  </si>
  <si>
    <t>383</t>
  </si>
  <si>
    <t>Z3</t>
  </si>
  <si>
    <t>Nástěnný žebřík s ochranným košem, včetně veškerých kotvících prvků, příslušenství a povrchových úprav, specifikace dle výpisu prvků</t>
  </si>
  <si>
    <t>-395638129</t>
  </si>
  <si>
    <t>386</t>
  </si>
  <si>
    <t>Z6</t>
  </si>
  <si>
    <t>Sanace (doplnění) ocelové konstrukce podesty, včetně veškerých kotvících prvků, příslušenství a povrchových úprav, specifikace dle výpisu prvků</t>
  </si>
  <si>
    <t>23888603</t>
  </si>
  <si>
    <t>389</t>
  </si>
  <si>
    <t>Z9</t>
  </si>
  <si>
    <t>Úprava stávajících okenních mříží, odstranění nátěru, provedení nové povrchové úpravy a montáž do okenních otvorů, specifikace dle výpisu prvků</t>
  </si>
  <si>
    <t>-742207275</t>
  </si>
  <si>
    <t>390</t>
  </si>
  <si>
    <t>Z10</t>
  </si>
  <si>
    <t>-851037866</t>
  </si>
  <si>
    <t>392</t>
  </si>
  <si>
    <t>Z10.1</t>
  </si>
  <si>
    <t>Úprava a osazení ocelového plotového dílce 1350x1950 mm včetně zabetonování do betonových patek, včetně veškerých kotvících prvků, příslušenství a povrchových úprav, specifikace dle výpisu prvků</t>
  </si>
  <si>
    <t>-448270280</t>
  </si>
  <si>
    <t>393</t>
  </si>
  <si>
    <t>Z11.1</t>
  </si>
  <si>
    <t>Úprava a osazení ocelového plotového dílce 1800x1900 mm včetně zabetonování do betonových patek, včetně veškerých kotvících prvků, příslušenství a povrchových úprav, specifikace dle výpisu prvků</t>
  </si>
  <si>
    <t>1357717396</t>
  </si>
  <si>
    <t>394</t>
  </si>
  <si>
    <t>Z12</t>
  </si>
  <si>
    <t>Ocelová konstrukce ochranné klece s výplní z tahokovu, včetně veškerých kotvících prvků, příslušenství a povrchových úprav, specifikace dle výpisu prvků</t>
  </si>
  <si>
    <t>-287468954</t>
  </si>
  <si>
    <t>395</t>
  </si>
  <si>
    <t>Z13</t>
  </si>
  <si>
    <t>Sanace, odstranění nátěru, provedení nových povrchových úprav a zpětná montáž stávajícího zástřešního závětří, včetně veškerých kotvících prvků, příslušenství, specifikace dle výpisu prvků</t>
  </si>
  <si>
    <t>1443844169</t>
  </si>
  <si>
    <t>406</t>
  </si>
  <si>
    <t>Z24</t>
  </si>
  <si>
    <t>Ocelová konstrukce + logo ZŠ Mařádkova, včetně veškerých kotvících prvků, příslušenství a povrchových úprav, specifikace dle výpisu prvků</t>
  </si>
  <si>
    <t>-1096912493</t>
  </si>
  <si>
    <t>407</t>
  </si>
  <si>
    <t>Z25</t>
  </si>
  <si>
    <t>Ocelové logo BK Opava plechové + podkladní voděodolná překližka, včetně veškerých kotvících prvků, příslušenství a povrchových úprav, specifikace dle výpisu prvků</t>
  </si>
  <si>
    <t>-1878028218</t>
  </si>
  <si>
    <t>408</t>
  </si>
  <si>
    <t>Z26</t>
  </si>
  <si>
    <t>Ocelové logo SK P.E.M.A. Opava plechové + podkladní voděodolná překližka, včetně veškerých kotvících prvků, příslušenství a povrchových úprav, specifikace dle výpisu prvků</t>
  </si>
  <si>
    <t>54035260</t>
  </si>
  <si>
    <t>409</t>
  </si>
  <si>
    <t>998767202</t>
  </si>
  <si>
    <t>Přesun hmot procentní pro zámečnické konstrukce v objektech v přes 6 do 12 m</t>
  </si>
  <si>
    <t>1820733120</t>
  </si>
  <si>
    <t>Přesun hmot pro zámečnické konstrukce stanovený procentní sazbou (%) z ceny vodorovná dopravní vzdálenost do 50 m základní v objektech výšky přes 6 do 12 m</t>
  </si>
  <si>
    <t>https://podminky.urs.cz/item/CS_URS_2025_02/998767202</t>
  </si>
  <si>
    <t>771</t>
  </si>
  <si>
    <t>Podlahy z dlaždic</t>
  </si>
  <si>
    <t>413</t>
  </si>
  <si>
    <t>771151026</t>
  </si>
  <si>
    <t>Samonivelační stěrka podlah pevnosti 30 MPa tl přes 12 do 15 mm</t>
  </si>
  <si>
    <t>1157759266</t>
  </si>
  <si>
    <t>Příprava podkladu před provedením dlažby samonivelační stěrka min. pevnosti 30 MPa, tloušťky přes 12 do 15 mm</t>
  </si>
  <si>
    <t>https://podminky.urs.cz/item/CS_URS_2025_02/771151026</t>
  </si>
  <si>
    <t>"Skladba podlahy PD2a, 2NP"</t>
  </si>
  <si>
    <t>16,5+10,5+2,35+14,6</t>
  </si>
  <si>
    <t>416</t>
  </si>
  <si>
    <t>771574415</t>
  </si>
  <si>
    <t>Montáž podlah keramických hladkých lepených cementovým flexibilním lepidlem přes 6 do 9 ks/m2</t>
  </si>
  <si>
    <t>-1021526705</t>
  </si>
  <si>
    <t>Montáž podlah z dlaždic keramických lepených cementovým flexibilním lepidlem hladkých, tloušťky do 10 mm přes 6 do 9 ks/m2</t>
  </si>
  <si>
    <t>https://podminky.urs.cz/item/CS_URS_2025_02/771574415</t>
  </si>
  <si>
    <t>"Včetně provedení soklů, včetně veškerých systémových prvků"</t>
  </si>
  <si>
    <t>417</t>
  </si>
  <si>
    <t>59761148R01</t>
  </si>
  <si>
    <t>dlažba keramická slinutá mrazuvzdorná R11 tl do 10mm přes 6 do 9ks/m2 - dle výběru investora</t>
  </si>
  <si>
    <t>-1418785910</t>
  </si>
  <si>
    <t>43,95*1,1 'Přepočtené koeficientem množství</t>
  </si>
  <si>
    <t>419</t>
  </si>
  <si>
    <t>998771202</t>
  </si>
  <si>
    <t>Přesun hmot procentní pro podlahy z dlaždic v objektech v přes 6 do 12 m</t>
  </si>
  <si>
    <t>572958099</t>
  </si>
  <si>
    <t>Přesun hmot pro podlahy z dlaždic stanovený procentní sazbou (%) z ceny vodorovná dopravní vzdálenost do 50 m základní v objektech výšky přes 6 do 12 m</t>
  </si>
  <si>
    <t>https://podminky.urs.cz/item/CS_URS_2025_02/998771202</t>
  </si>
  <si>
    <t>776</t>
  </si>
  <si>
    <t>Podlahy povlakové</t>
  </si>
  <si>
    <t>429</t>
  </si>
  <si>
    <t>776111311</t>
  </si>
  <si>
    <t>Vysátí podkladu povlakových podlah</t>
  </si>
  <si>
    <t>-1841219032</t>
  </si>
  <si>
    <t>Příprava podkladu povlakových podlah a stěn vysátí podlah</t>
  </si>
  <si>
    <t>https://podminky.urs.cz/item/CS_URS_2025_02/776111311</t>
  </si>
  <si>
    <t>"Skladba podlah PD2b, 2NP"</t>
  </si>
  <si>
    <t>11,9+74,5+79,7+68,75+43+38,25+14,25+22,7</t>
  </si>
  <si>
    <t>"Skladba podlah PD2c, 2NP"</t>
  </si>
  <si>
    <t>62,7</t>
  </si>
  <si>
    <t>430</t>
  </si>
  <si>
    <t>776121112</t>
  </si>
  <si>
    <t>Vodou ředitelná penetrace savého podkladu povlakových podlah</t>
  </si>
  <si>
    <t>556353157</t>
  </si>
  <si>
    <t>Příprava podkladu povlakových podlah a stěn penetrace vodou ředitelná podlah</t>
  </si>
  <si>
    <t>https://podminky.urs.cz/item/CS_URS_2025_02/776121112</t>
  </si>
  <si>
    <t>431</t>
  </si>
  <si>
    <t>776141121</t>
  </si>
  <si>
    <t>Stěrka podlahová nivelační pro vyrovnání podkladu povlakových podlah pevnosti 30 MPa tl do 3 mm</t>
  </si>
  <si>
    <t>108190289</t>
  </si>
  <si>
    <t>Příprava podkladu povlakových podlah a stěn vyrovnání samonivelační stěrkou podlah pevnosti 30 MPa, tloušťky do 3 mm</t>
  </si>
  <si>
    <t>https://podminky.urs.cz/item/CS_URS_2025_02/776141121</t>
  </si>
  <si>
    <t>435</t>
  </si>
  <si>
    <t>776211111</t>
  </si>
  <si>
    <t>Lepení textilních pásů</t>
  </si>
  <si>
    <t>22749000</t>
  </si>
  <si>
    <t>Montáž textilních podlahovin lepením pásů standardních</t>
  </si>
  <si>
    <t>https://podminky.urs.cz/item/CS_URS_2025_02/776211111</t>
  </si>
  <si>
    <t>436</t>
  </si>
  <si>
    <t>KOB.R01</t>
  </si>
  <si>
    <t>koberec zátěžový tl 4 mm - dle výběru investora</t>
  </si>
  <si>
    <t>-773670226</t>
  </si>
  <si>
    <t>62,7*1,1 'Přepočtené koeficientem množství</t>
  </si>
  <si>
    <t>437</t>
  </si>
  <si>
    <t>776221111</t>
  </si>
  <si>
    <t>Lepení pásů z PVC standardním lepidlem</t>
  </si>
  <si>
    <t>443103468</t>
  </si>
  <si>
    <t>Montáž podlahovin z PVC lepením standardním lepidlem z pásů</t>
  </si>
  <si>
    <t>https://podminky.urs.cz/item/CS_URS_2025_02/776221111</t>
  </si>
  <si>
    <t>438</t>
  </si>
  <si>
    <t>PVC.R01</t>
  </si>
  <si>
    <t>podlahovina PVC homogenní tl 2 mm, zátěžová třída 33, probarvená, s protiskluznou úpravou - dle výběru investora</t>
  </si>
  <si>
    <t>-740507190</t>
  </si>
  <si>
    <t>353,05*1,1 'Přepočtené koeficientem množství</t>
  </si>
  <si>
    <t>439</t>
  </si>
  <si>
    <t>998776202</t>
  </si>
  <si>
    <t>Přesun hmot procentní pro podlahy povlakové v objektech v přes 6 do 12 m</t>
  </si>
  <si>
    <t>951061402</t>
  </si>
  <si>
    <t>Přesun hmot pro podlahy povlakové stanovený procentní sazbou (%) z ceny vodorovná dopravní vzdálenost do 50 m základní v objektech výšky přes 6 do 12 m</t>
  </si>
  <si>
    <t>https://podminky.urs.cz/item/CS_URS_2025_02/998776202</t>
  </si>
  <si>
    <t>781</t>
  </si>
  <si>
    <t>Dokončovací práce - obklady</t>
  </si>
  <si>
    <t>445</t>
  </si>
  <si>
    <t>781111011</t>
  </si>
  <si>
    <t>Ometení (oprášení) stěny při přípravě podkladu</t>
  </si>
  <si>
    <t>-1194724206</t>
  </si>
  <si>
    <t>Příprava podkladu před provedením obkladu oprášení (ometení) stěny</t>
  </si>
  <si>
    <t>https://podminky.urs.cz/item/CS_URS_2025_02/781111011</t>
  </si>
  <si>
    <t>"Keramické obklady stěn 2NP"</t>
  </si>
  <si>
    <t>2,05*(1,2+2,65+16,32+16,32+6,06+20,27)</t>
  </si>
  <si>
    <t>2,2*16,64</t>
  </si>
  <si>
    <t>"Keramické obklady parapetů a ostění 2NP"</t>
  </si>
  <si>
    <t>0,54*(3*(2,4+3,5)+4*(2,4+1,8))</t>
  </si>
  <si>
    <t>446</t>
  </si>
  <si>
    <t>781121011</t>
  </si>
  <si>
    <t>Nátěr penetrační na stěnu</t>
  </si>
  <si>
    <t>253863832</t>
  </si>
  <si>
    <t>Příprava podkladu před provedením obkladu nátěr penetrační na stěnu</t>
  </si>
  <si>
    <t>https://podminky.urs.cz/item/CS_URS_2025_02/781121011</t>
  </si>
  <si>
    <t>447</t>
  </si>
  <si>
    <t>781131112</t>
  </si>
  <si>
    <t>Izolace pod obklad nátěrem nebo stěrkou ve dvou vrstvách</t>
  </si>
  <si>
    <t>-639029619</t>
  </si>
  <si>
    <t>Izolace stěny pod obklad izolace nátěrem nebo stěrkou ve dvou vrstvách</t>
  </si>
  <si>
    <t>https://podminky.urs.cz/item/CS_URS_2025_02/781131112</t>
  </si>
  <si>
    <t>448</t>
  </si>
  <si>
    <t>781472215</t>
  </si>
  <si>
    <t>Montáž obkladů keramických hladkých lepených cementovým flexibilním lepidlem přes 6 do 9 ks/m2</t>
  </si>
  <si>
    <t>1703975573</t>
  </si>
  <si>
    <t>Montáž keramických obkladů stěn lepených cementovým flexibilním lepidlem hladkých přes 6 do 9 ks/m2</t>
  </si>
  <si>
    <t>https://podminky.urs.cz/item/CS_URS_2025_02/781472215</t>
  </si>
  <si>
    <t>449</t>
  </si>
  <si>
    <t>59761718</t>
  </si>
  <si>
    <t>obklad keramický nemrazuvzdorný povrch hladký/matný tl do 10mm přes 6 do 9ks/m2</t>
  </si>
  <si>
    <t>1098570056</t>
  </si>
  <si>
    <t>184,019*1,15 'Přepočtené koeficientem množství</t>
  </si>
  <si>
    <t>450</t>
  </si>
  <si>
    <t>998781202</t>
  </si>
  <si>
    <t>Přesun hmot procentní pro obklady keramické v objektech v přes 6 do 12 m</t>
  </si>
  <si>
    <t>-589562797</t>
  </si>
  <si>
    <t>Přesun hmot pro obklady keramické stanovený procentní sazbou (%) z ceny vodorovná dopravní vzdálenost do 50 m základní v objektech výšky přes 6 do 12 m</t>
  </si>
  <si>
    <t>https://podminky.urs.cz/item/CS_URS_2025_02/998781202</t>
  </si>
  <si>
    <t>783</t>
  </si>
  <si>
    <t>Dokončovací práce - nátěry</t>
  </si>
  <si>
    <t>459</t>
  </si>
  <si>
    <t>783901453</t>
  </si>
  <si>
    <t>Vysátí betonových podlah před provedením nátěru</t>
  </si>
  <si>
    <t>1295722544</t>
  </si>
  <si>
    <t>Příprava podkladu betonových podlah před provedením nátěru vysátím</t>
  </si>
  <si>
    <t>https://podminky.urs.cz/item/CS_URS_2025_02/783901453</t>
  </si>
  <si>
    <t>"Ošetření podlahy 3NP - skladba PD3"</t>
  </si>
  <si>
    <t>125,6+7,59*8,22</t>
  </si>
  <si>
    <t>460</t>
  </si>
  <si>
    <t>783913151R01</t>
  </si>
  <si>
    <t>Penetrační nátěr hladkých betonových podlah</t>
  </si>
  <si>
    <t>-662446762</t>
  </si>
  <si>
    <t>461</t>
  </si>
  <si>
    <t>783917151R01</t>
  </si>
  <si>
    <t>Krycí nátěr betonové podlahy</t>
  </si>
  <si>
    <t>640789848</t>
  </si>
  <si>
    <t>784</t>
  </si>
  <si>
    <t>Dokončovací práce - malby a tapety</t>
  </si>
  <si>
    <t>467</t>
  </si>
  <si>
    <t>784121011</t>
  </si>
  <si>
    <t>Rozmývání podkladu po oškrabání malby v místnostech v do 3,80 m</t>
  </si>
  <si>
    <t>557998999</t>
  </si>
  <si>
    <t>Rozmývání podkladu po oškrabání malby v místnostech výšky do 3,80 m</t>
  </si>
  <si>
    <t>https://podminky.urs.cz/item/CS_URS_2025_02/784121011</t>
  </si>
  <si>
    <t>"Oškrábání výmalby stropů 2NP"</t>
  </si>
  <si>
    <t>740,9</t>
  </si>
  <si>
    <t>"Oškrábání výmalby stropů 3NP"</t>
  </si>
  <si>
    <t>125,6+8,22*7,59</t>
  </si>
  <si>
    <t>786</t>
  </si>
  <si>
    <t>Dokončovací práce - čalounické úpravy</t>
  </si>
  <si>
    <t>790</t>
  </si>
  <si>
    <t>Ostatní konstrukce a práce</t>
  </si>
  <si>
    <t>477</t>
  </si>
  <si>
    <t>790999R03</t>
  </si>
  <si>
    <t>Demontáž a zpětná montáž odfukového potrubí</t>
  </si>
  <si>
    <t>640422612</t>
  </si>
  <si>
    <t>479</t>
  </si>
  <si>
    <t>790999R05</t>
  </si>
  <si>
    <t>Oděrná deska masiv borovice tl 18-20 mm v 200 mm</t>
  </si>
  <si>
    <t>-1119216962</t>
  </si>
  <si>
    <t>480</t>
  </si>
  <si>
    <t>790999R06</t>
  </si>
  <si>
    <t>Plastová ochrana nároží, L profil 50x50x1250 mm</t>
  </si>
  <si>
    <t>-44331617</t>
  </si>
  <si>
    <t>489</t>
  </si>
  <si>
    <t>O.P.9</t>
  </si>
  <si>
    <t>Zapuštěné zrcadlo 600x900 mm do obkladu, včetně veškerého příslušenství dle PD, specifikace dle výpisu ostatních prvků</t>
  </si>
  <si>
    <t>300161426</t>
  </si>
  <si>
    <t>490</t>
  </si>
  <si>
    <t>O.P.10</t>
  </si>
  <si>
    <t>Zapuštěné zrcadlo 1350x900 mm do obkladu, včetně veškerého příslušenství dle PD, specifikace dle výpisu ostatních prvků</t>
  </si>
  <si>
    <t>-1332081175</t>
  </si>
  <si>
    <t>492</t>
  </si>
  <si>
    <t>O.P.12</t>
  </si>
  <si>
    <t>Vodotěsný a plynotěsný poklop 750x750 mm, včetně veškerého příslušenství dle PD, specifikace dle výpisu ostatních prvků</t>
  </si>
  <si>
    <t>1638975431</t>
  </si>
  <si>
    <t>493</t>
  </si>
  <si>
    <t>O.P.13</t>
  </si>
  <si>
    <t>Vodotěsný a plynotěsný poklop 600x600 mm, včetně veškerého příslušenství dle PD, specifikace dle výpisu ostatních prvků</t>
  </si>
  <si>
    <t>-1325985785</t>
  </si>
  <si>
    <t>501</t>
  </si>
  <si>
    <t>O.P.21</t>
  </si>
  <si>
    <t>Přechodová lišta keramická dlažba/homogenní PVC, včetně veškerého příslušenství dle PD, specifikace dle výpisu ostatních prvků</t>
  </si>
  <si>
    <t>2088515330</t>
  </si>
  <si>
    <t>502</t>
  </si>
  <si>
    <t>O.P.22</t>
  </si>
  <si>
    <t>Přechodová lišta koberec/homogenní PVC, včetně veškerého příslušenství dle PD, specifikace dle výpisu ostatních prvků</t>
  </si>
  <si>
    <t>-978205835</t>
  </si>
  <si>
    <t>503</t>
  </si>
  <si>
    <t>O.P.23</t>
  </si>
  <si>
    <t>Lehká stříška 1200x750 mm nad vstupem do objektu, včetně veškerého příslušenství dle PD, specifikace dle výpisu ostatních prvků</t>
  </si>
  <si>
    <t>1578261502</t>
  </si>
  <si>
    <t>508</t>
  </si>
  <si>
    <t>O.P.28</t>
  </si>
  <si>
    <t>Požární ucpávka EI30 vedení NTL DN 200, včetně veškerého příslušenství dle PD, specifikace dle výpisu ostatních prvků</t>
  </si>
  <si>
    <t>-2134577539</t>
  </si>
  <si>
    <t>D.1.2.1.b - Zdravotně technické instalace 2NP</t>
  </si>
  <si>
    <t>D1 - Upravy povrchů vnitřní</t>
  </si>
  <si>
    <t>D2 - Prorážení otvorů</t>
  </si>
  <si>
    <t>D3 - Staveništní přesun hmot</t>
  </si>
  <si>
    <t>D4 - Vnitřní kanalizace</t>
  </si>
  <si>
    <t>D5 - Vnitřní vodovod</t>
  </si>
  <si>
    <t>D6 - Zařizovací předměty</t>
  </si>
  <si>
    <t>D7 - Instalační prefabrikáty</t>
  </si>
  <si>
    <t>D8 - Přesuny suti a vybouraných hmot</t>
  </si>
  <si>
    <t>D1</t>
  </si>
  <si>
    <t>Upravy povrchů vnitřní</t>
  </si>
  <si>
    <t>Pol51</t>
  </si>
  <si>
    <t>Omítka malých ploch vnitřních stěn do 1 m2</t>
  </si>
  <si>
    <t>Pol52</t>
  </si>
  <si>
    <t>Hrubá výplň rýh ve stěnách do 7x7 cm maltou ze SMS</t>
  </si>
  <si>
    <t>Pol53</t>
  </si>
  <si>
    <t>Hrubá výplň rýh ve stěnách do 15x15cm maltou z SMS</t>
  </si>
  <si>
    <t>Pol54</t>
  </si>
  <si>
    <t>Omítka rýh stěn MV o šířce do 15 cm, hladká</t>
  </si>
  <si>
    <t>113*0,15</t>
  </si>
  <si>
    <t>D2</t>
  </si>
  <si>
    <t>Prorážení otvorů</t>
  </si>
  <si>
    <t>Pol61</t>
  </si>
  <si>
    <t>Vrtání jádrové do ŽB do D 60 mm</t>
  </si>
  <si>
    <t>10</t>
  </si>
  <si>
    <t>0,3*12</t>
  </si>
  <si>
    <t>Pol62</t>
  </si>
  <si>
    <t>Vrtání jádrové do ŽB do D 200 mm</t>
  </si>
  <si>
    <t>4*0,3</t>
  </si>
  <si>
    <t>7</t>
  </si>
  <si>
    <t>Pol63</t>
  </si>
  <si>
    <t>Vysekání rýh ve zdi cihelné 7 x 7 cm</t>
  </si>
  <si>
    <t>14</t>
  </si>
  <si>
    <t>Pol64</t>
  </si>
  <si>
    <t>Vysekání rýh ve zdi cihelné 10 x 15 cm</t>
  </si>
  <si>
    <t>D3</t>
  </si>
  <si>
    <t>Staveništní přesun hmot</t>
  </si>
  <si>
    <t>Pol65</t>
  </si>
  <si>
    <t>Přesun hmot pro opravy a údržbu do výšky 25 m</t>
  </si>
  <si>
    <t>D4</t>
  </si>
  <si>
    <t>Vnitřní kanalizace</t>
  </si>
  <si>
    <t>Pol70</t>
  </si>
  <si>
    <t>Oprava-vsazení odbočky, potrubí PVC</t>
  </si>
  <si>
    <t>20</t>
  </si>
  <si>
    <t>11</t>
  </si>
  <si>
    <t>Pol71</t>
  </si>
  <si>
    <t>Oprava - propojení dosavadního potrubí PVC DN 75</t>
  </si>
  <si>
    <t>22</t>
  </si>
  <si>
    <t>Pol72</t>
  </si>
  <si>
    <t>Oprava - propojení dosavadního potrubí PVC DN 110</t>
  </si>
  <si>
    <t>13</t>
  </si>
  <si>
    <t>Pol73</t>
  </si>
  <si>
    <t>Oprava potrubí z PVC, krácení trub DN 75</t>
  </si>
  <si>
    <t>Pol74</t>
  </si>
  <si>
    <t>Oprava potrubí z PVC, krácení trub DN 110</t>
  </si>
  <si>
    <t>Pol75</t>
  </si>
  <si>
    <t>Demontáž potrubí z PVC do DN 114</t>
  </si>
  <si>
    <t>30</t>
  </si>
  <si>
    <t>Pol201</t>
  </si>
  <si>
    <t>Potrubí HT připojovací DN 32 x 1,8 mm</t>
  </si>
  <si>
    <t>Pol76</t>
  </si>
  <si>
    <t>Potrubí HT připojovací DN 40 x 1,8 mm</t>
  </si>
  <si>
    <t>Pol77</t>
  </si>
  <si>
    <t>Potrubí HT připojovací DN 50 x 1,8 mm</t>
  </si>
  <si>
    <t>19</t>
  </si>
  <si>
    <t>Pol78</t>
  </si>
  <si>
    <t>Potrubí HT připojovací DN 100 x 2,7 mm</t>
  </si>
  <si>
    <t>Pol79</t>
  </si>
  <si>
    <t>Potrubí HT odpadní svislé DN 70 x 1,9 mm</t>
  </si>
  <si>
    <t>Pol80</t>
  </si>
  <si>
    <t>Potrubí HT odpadní svislé DN 100 x 2,7 mm</t>
  </si>
  <si>
    <t>Pol85</t>
  </si>
  <si>
    <t>Vyvedení odpadních výpustek D 40 x 1,8</t>
  </si>
  <si>
    <t>23</t>
  </si>
  <si>
    <t>Pol86</t>
  </si>
  <si>
    <t>Vyvedení odpadních výpustek D 50 x 1,8</t>
  </si>
  <si>
    <t>Pol87</t>
  </si>
  <si>
    <t>Vyvedení odpadních výpustek D 110 x 2,3</t>
  </si>
  <si>
    <t>Pol88</t>
  </si>
  <si>
    <t>Vpust podl DN 50/75/100 záp uz</t>
  </si>
  <si>
    <t>Pol93</t>
  </si>
  <si>
    <t>Souprava izolační tarkett pro podlahové vpusti s izolační fólií EPDM</t>
  </si>
  <si>
    <t>Pol94</t>
  </si>
  <si>
    <t>Zápachová uzávěrka pisoár DN 32</t>
  </si>
  <si>
    <t>Pol95</t>
  </si>
  <si>
    <t>Zápachová uzávěrka umyvadlo DN 32</t>
  </si>
  <si>
    <t>29</t>
  </si>
  <si>
    <t>Pol96</t>
  </si>
  <si>
    <t>Zápachová uzávěrka kondenzát HL 138</t>
  </si>
  <si>
    <t>Pol202</t>
  </si>
  <si>
    <t>Zápachová uzávěrka dřez DN 50</t>
  </si>
  <si>
    <t>31</t>
  </si>
  <si>
    <t>Pol99</t>
  </si>
  <si>
    <t>Hlavice ventilační přivětrávací HL900 přivzdušňovací ventil HL900, DN 50/70/100</t>
  </si>
  <si>
    <t>Pol203</t>
  </si>
  <si>
    <t>Souprava ventilační střešní souprava větrací hlavice DN 100</t>
  </si>
  <si>
    <t>Pol100</t>
  </si>
  <si>
    <t>Zkouška těsnosti kanalizace kouřem DN 300</t>
  </si>
  <si>
    <t>6+30+4+18+40</t>
  </si>
  <si>
    <t>Pol102</t>
  </si>
  <si>
    <t>Přesun hmot pro vnitřní kanalizaci, výšky do 6 m</t>
  </si>
  <si>
    <t>Pol103</t>
  </si>
  <si>
    <t>Zednické výpomoci</t>
  </si>
  <si>
    <t>h</t>
  </si>
  <si>
    <t>D5</t>
  </si>
  <si>
    <t>Vnitřní vodovod</t>
  </si>
  <si>
    <t>Pol105</t>
  </si>
  <si>
    <t>Potrubí plastové PP-R Ekoplastik, bez zednických výpomocí, D 20 x 3,4 mm, PN 20</t>
  </si>
  <si>
    <t>Pol106</t>
  </si>
  <si>
    <t>Potrubí plastové PP-R Ekoplastik, bez zednických výpomocí, D 25 x 4,2 mm, PN 20</t>
  </si>
  <si>
    <t>Pol204</t>
  </si>
  <si>
    <t>Potrubí plastové PP-RCT Ekoplastik, bez zednických výpomocí, D 16 x 2,2 mm, S 3,2</t>
  </si>
  <si>
    <t>Pol114</t>
  </si>
  <si>
    <t>Potrubí z trub.závit.pozink.svařovan. 11343,DN 25</t>
  </si>
  <si>
    <t>Pol117</t>
  </si>
  <si>
    <t>Demontáž potrubí ocelových závitových DN 40</t>
  </si>
  <si>
    <t>Pol118</t>
  </si>
  <si>
    <t>Oprava-přeřezání ocelové trubky DN 50</t>
  </si>
  <si>
    <t>Pol121</t>
  </si>
  <si>
    <t>Demontáž rozvodů vody z plastů do D 63</t>
  </si>
  <si>
    <t>84</t>
  </si>
  <si>
    <t>Pol123</t>
  </si>
  <si>
    <t xml:space="preserve">Odříznutí plastové trubky  DN 20</t>
  </si>
  <si>
    <t>86</t>
  </si>
  <si>
    <t>Pol124</t>
  </si>
  <si>
    <t xml:space="preserve">Odříznutí plastové trubky  DN 25</t>
  </si>
  <si>
    <t>88</t>
  </si>
  <si>
    <t>Pol125</t>
  </si>
  <si>
    <t xml:space="preserve">Izolace návleková  tl. stěny 9 mm vnitřní průměr 22 mm</t>
  </si>
  <si>
    <t>90</t>
  </si>
  <si>
    <t>Pol126</t>
  </si>
  <si>
    <t xml:space="preserve">Izolace návleková  tl. stěny 9 mm vnitřní průměr 25 mm</t>
  </si>
  <si>
    <t>92</t>
  </si>
  <si>
    <t>Pol130</t>
  </si>
  <si>
    <t xml:space="preserve">Izolace návleková  tl. stěny 20 mm vnitřní průměr 18 mm</t>
  </si>
  <si>
    <t>94</t>
  </si>
  <si>
    <t>Pol131</t>
  </si>
  <si>
    <t>Izolace návleková O tl. stěny 20 mm vnitřní průměr 22 mm</t>
  </si>
  <si>
    <t>96</t>
  </si>
  <si>
    <t>Pol132</t>
  </si>
  <si>
    <t xml:space="preserve">Iizolace návleková   tl. stěny 25 mm vnitřní průměr 25 mm</t>
  </si>
  <si>
    <t>98</t>
  </si>
  <si>
    <t>Pol138</t>
  </si>
  <si>
    <t>Vyvedení a upevnění výpustek DN 20</t>
  </si>
  <si>
    <t>100</t>
  </si>
  <si>
    <t>Pol139</t>
  </si>
  <si>
    <t>Hadice sanitární flexibilní, DN 15, délka 0,5 m</t>
  </si>
  <si>
    <t>102</t>
  </si>
  <si>
    <t>Pol140</t>
  </si>
  <si>
    <t>Nástěnka pro výtokový ventil G 1/2</t>
  </si>
  <si>
    <t>104</t>
  </si>
  <si>
    <t>Pol142</t>
  </si>
  <si>
    <t>Nástěnka K 247, pro baterii G 1/2</t>
  </si>
  <si>
    <t>pár</t>
  </si>
  <si>
    <t>106</t>
  </si>
  <si>
    <t>Pol143</t>
  </si>
  <si>
    <t>Demontáž armatur se závitem a šroubením G 3/4</t>
  </si>
  <si>
    <t>108</t>
  </si>
  <si>
    <t>Pol144</t>
  </si>
  <si>
    <t>Ventil výtokový G 1/2 1závit</t>
  </si>
  <si>
    <t>110</t>
  </si>
  <si>
    <t>Pol146</t>
  </si>
  <si>
    <t xml:space="preserve">Kohout kulový, vnitř.-vnitř.z.  DN 20</t>
  </si>
  <si>
    <t>112</t>
  </si>
  <si>
    <t>Pol147</t>
  </si>
  <si>
    <t xml:space="preserve">Kohout kulový, vnitř.-vnitř.z.  DN 25</t>
  </si>
  <si>
    <t>114</t>
  </si>
  <si>
    <t>Pol149</t>
  </si>
  <si>
    <t>Kohout kulový,vnitřní-1 DN 15</t>
  </si>
  <si>
    <t>116</t>
  </si>
  <si>
    <t>Pol155</t>
  </si>
  <si>
    <t>Kohout kulový,DN 25</t>
  </si>
  <si>
    <t>Pol156</t>
  </si>
  <si>
    <t>Hydrantový systém, box s plnými dveřmi průměr 25/30, stálotvará hadice</t>
  </si>
  <si>
    <t>Pol157</t>
  </si>
  <si>
    <t>Zkouška tlaku potrubí závitového DN 50</t>
  </si>
  <si>
    <t>122</t>
  </si>
  <si>
    <t>8+15+98+45</t>
  </si>
  <si>
    <t>Pol158</t>
  </si>
  <si>
    <t>Proplach a dezinfekce vodovod.potrubí DN 80</t>
  </si>
  <si>
    <t>124</t>
  </si>
  <si>
    <t>Pol160</t>
  </si>
  <si>
    <t>Přesun hmot pro vnitřní vodovod, výšky do 12 m</t>
  </si>
  <si>
    <t>126</t>
  </si>
  <si>
    <t>128</t>
  </si>
  <si>
    <t>D6</t>
  </si>
  <si>
    <t>Zařizovací předměty</t>
  </si>
  <si>
    <t>Pol165</t>
  </si>
  <si>
    <t xml:space="preserve">Klozet závěsný  + sedátko, bílý, spachov dělené 3/6 l</t>
  </si>
  <si>
    <t>130</t>
  </si>
  <si>
    <t>Pol167</t>
  </si>
  <si>
    <t xml:space="preserve">Pisoár  ovládání automatické, bílý splachovač max 2l/s, objem vody 1l</t>
  </si>
  <si>
    <t>132</t>
  </si>
  <si>
    <t>Pol168</t>
  </si>
  <si>
    <t>Umyvadlo na šrouby 55 x 42 cm, bílé</t>
  </si>
  <si>
    <t>134</t>
  </si>
  <si>
    <t>Pol170</t>
  </si>
  <si>
    <t>Výlevka závěsná s plastovou mžížkou</t>
  </si>
  <si>
    <t>136</t>
  </si>
  <si>
    <t>Pol171</t>
  </si>
  <si>
    <t>Demontáž klozetů splachovacích</t>
  </si>
  <si>
    <t>138</t>
  </si>
  <si>
    <t>Pol172</t>
  </si>
  <si>
    <t>Souprava zvukizolační mezi klozet a stěnu</t>
  </si>
  <si>
    <t>140</t>
  </si>
  <si>
    <t>Pol173</t>
  </si>
  <si>
    <t>Demontáž umyvadel bez výtokových armatur</t>
  </si>
  <si>
    <t>142</t>
  </si>
  <si>
    <t>Pol174</t>
  </si>
  <si>
    <t>Odmontování zápachové uzávěrky</t>
  </si>
  <si>
    <t>144</t>
  </si>
  <si>
    <t>Pol205</t>
  </si>
  <si>
    <t xml:space="preserve">Dřez nerez  s odkap plochou 900/600</t>
  </si>
  <si>
    <t>Pol206</t>
  </si>
  <si>
    <t>Dřez dvojitý nerez s odkap plochou</t>
  </si>
  <si>
    <t>148</t>
  </si>
  <si>
    <t>Pol207</t>
  </si>
  <si>
    <t>Příslušenství k dřezu v kuchyňské sestavě</t>
  </si>
  <si>
    <t>150</t>
  </si>
  <si>
    <t>Pol208</t>
  </si>
  <si>
    <t>Demontáž dřezů dvojitých na konzolách</t>
  </si>
  <si>
    <t>152</t>
  </si>
  <si>
    <t>Pol176</t>
  </si>
  <si>
    <t>Demontáž výlevky diturvitové</t>
  </si>
  <si>
    <t>154</t>
  </si>
  <si>
    <t>Pol178</t>
  </si>
  <si>
    <t>Ventil rohový bez přípoj. trubičky TE 66 G 1/2</t>
  </si>
  <si>
    <t>Pol179</t>
  </si>
  <si>
    <t>Demontáž baterie nástěnné do G 3/4</t>
  </si>
  <si>
    <t>Pol181</t>
  </si>
  <si>
    <t>Baterie umyvadlová stoján. páková výtok 6l/s</t>
  </si>
  <si>
    <t>Pol209</t>
  </si>
  <si>
    <t>Baterie dřezová stojánková ruční, bez otvír.odpadu standardní</t>
  </si>
  <si>
    <t>Pol210</t>
  </si>
  <si>
    <t>Baterie dřezová stojánková ruční s výsuv. sprchou</t>
  </si>
  <si>
    <t>164</t>
  </si>
  <si>
    <t>83</t>
  </si>
  <si>
    <t>Pol182</t>
  </si>
  <si>
    <t>Baterie dřezová nástěnná, prodl. raménko</t>
  </si>
  <si>
    <t>166</t>
  </si>
  <si>
    <t>Pol187</t>
  </si>
  <si>
    <t>Sifon umyvadlový HL132, DN 30, 40</t>
  </si>
  <si>
    <t>85</t>
  </si>
  <si>
    <t>Pol188</t>
  </si>
  <si>
    <t>Dvířka z plastu, 200 x 300 mm</t>
  </si>
  <si>
    <t>170</t>
  </si>
  <si>
    <t>Pol189</t>
  </si>
  <si>
    <t>Přesun hmot pro zařizovací předměty, výšky do 12 m</t>
  </si>
  <si>
    <t>172</t>
  </si>
  <si>
    <t>Pol190</t>
  </si>
  <si>
    <t>Tlakový ventil výlevky</t>
  </si>
  <si>
    <t>ks</t>
  </si>
  <si>
    <t>174</t>
  </si>
  <si>
    <t>D7</t>
  </si>
  <si>
    <t>Instalační prefabrikáty</t>
  </si>
  <si>
    <t>Pol191</t>
  </si>
  <si>
    <t>Modul-výlevka</t>
  </si>
  <si>
    <t>176</t>
  </si>
  <si>
    <t>89</t>
  </si>
  <si>
    <t>Pol192</t>
  </si>
  <si>
    <t xml:space="preserve">Modul-WC  h 98 cm</t>
  </si>
  <si>
    <t>178</t>
  </si>
  <si>
    <t>Pol194</t>
  </si>
  <si>
    <t>Přesun hmot pro předstěnové systémy, výšky do 12 m</t>
  </si>
  <si>
    <t>D8</t>
  </si>
  <si>
    <t>Přesuny suti a vybouraných hmot</t>
  </si>
  <si>
    <t>91</t>
  </si>
  <si>
    <t>Pol195</t>
  </si>
  <si>
    <t>Svislá doprava suti a vybour. hmot za 1. podlaží</t>
  </si>
  <si>
    <t>Pol196</t>
  </si>
  <si>
    <t>Odvoz suti a vybour. hmot na skládku do 1 km</t>
  </si>
  <si>
    <t>93</t>
  </si>
  <si>
    <t>Pol197</t>
  </si>
  <si>
    <t>Příplatek k odvozu za každý další 1 km</t>
  </si>
  <si>
    <t>186</t>
  </si>
  <si>
    <t>Pol198</t>
  </si>
  <si>
    <t>Vnitrostaveništní doprava suti do 10 m</t>
  </si>
  <si>
    <t>188</t>
  </si>
  <si>
    <t>95</t>
  </si>
  <si>
    <t>Pol199</t>
  </si>
  <si>
    <t>Příplatek k vnitrost. dopravě suti za dalších 5 m</t>
  </si>
  <si>
    <t>190</t>
  </si>
  <si>
    <t>Pol200</t>
  </si>
  <si>
    <t>Poplatek za skládku stavební suti</t>
  </si>
  <si>
    <t>192</t>
  </si>
  <si>
    <t>D.1.2.2 - Plynová odběrná zařízení</t>
  </si>
  <si>
    <t>OBOR 723 - PLYNOVOD</t>
  </si>
  <si>
    <t>OBOR 723</t>
  </si>
  <si>
    <t>PLYNOVOD</t>
  </si>
  <si>
    <t>721 A03 723120195</t>
  </si>
  <si>
    <t>ODSTAV.+VPUSTENI PLYNU VČETNĚ ODVZDUŠNĚNÍ PRO STÁVAJÍCÍ KOTELNU</t>
  </si>
  <si>
    <t>SADA</t>
  </si>
  <si>
    <t>1504554920</t>
  </si>
  <si>
    <t>721 A03 723120200</t>
  </si>
  <si>
    <t>NAPOJEN NA STAV. PLYN.POTRUBI V M.Č.106 NAVAŘENÍ OCEL DN25</t>
  </si>
  <si>
    <t>KUS</t>
  </si>
  <si>
    <t>1340421768</t>
  </si>
  <si>
    <t>721 A03 723120203</t>
  </si>
  <si>
    <t>KK DN25 PN40 PRO PLYN /PŘES A ZA PLYNOMĚR/</t>
  </si>
  <si>
    <t>1026748708</t>
  </si>
  <si>
    <t>721 A03 723120204</t>
  </si>
  <si>
    <t>POTRUBI OCELZAV SVAR DN25</t>
  </si>
  <si>
    <t>-163625937</t>
  </si>
  <si>
    <t>721 A03 723120205</t>
  </si>
  <si>
    <t xml:space="preserve">POZARNI OPATRENI EI 30 portipožární pěnou  ROZVODUPLYNU DN25 PROSTUP STĚNAMI požární ucpávku, která musí splňovat normy ČSN EN 1366-1 +STÍTEK</t>
  </si>
  <si>
    <t>-982157643</t>
  </si>
  <si>
    <t>721 A03 723120206</t>
  </si>
  <si>
    <t xml:space="preserve">KOREKCE  ODVZDUŠNĚNÍ PLYNU STÁVAJÍCÍ KOTELNY -DEMONTÁŽ POTRUBÍ DN20/10m, NOVĚ POTRUBI OCELZAV SVAR DN20 14m S NAPOJEN NA STÁVAJÍC,POZN. PŘI VEDENÍ NAD STŘECHU BUDE VYUŽITO LEŠENÍ PŘI STAVEBNÍ ČINNOSTI</t>
  </si>
  <si>
    <t>947499913</t>
  </si>
  <si>
    <t>721 A03 723120207</t>
  </si>
  <si>
    <t xml:space="preserve">RAMPA  PRO PLYNOMĚR ROZTEČ 250mm+ROZPĚRKA+UZEMNĚNÍ</t>
  </si>
  <si>
    <t>-238275479</t>
  </si>
  <si>
    <t>721 A03 723120207.1</t>
  </si>
  <si>
    <t xml:space="preserve">PODRUŽNÝ PLYNOMĚR  G4/PRO HALU/</t>
  </si>
  <si>
    <t>1628862922</t>
  </si>
  <si>
    <t>721 A03 723120211</t>
  </si>
  <si>
    <t>PRIPOJ KOTEL DN25+KK+HADICE 0.5m</t>
  </si>
  <si>
    <t>-818910404</t>
  </si>
  <si>
    <t>721 A03 723120212</t>
  </si>
  <si>
    <t>NATER POTRUBI PLYNU ZLUTY Z+2*S</t>
  </si>
  <si>
    <t>1703745636</t>
  </si>
  <si>
    <t>721 A03 723120215</t>
  </si>
  <si>
    <t>REVIZE+TL.ZKOUSKA PLYNU PRO KOTEL+ODVZDUŠNĚNÍ</t>
  </si>
  <si>
    <t>-1996502593</t>
  </si>
  <si>
    <t>721 A03 998723101</t>
  </si>
  <si>
    <t>PLYNOVOD PRESUN HMOT VYSKA -6M</t>
  </si>
  <si>
    <t>T</t>
  </si>
  <si>
    <t>-65686017</t>
  </si>
  <si>
    <t>721 A03 998723192</t>
  </si>
  <si>
    <t>PLYNOVOD PRESUN HMOT PRIPL -100M</t>
  </si>
  <si>
    <t>1913525559</t>
  </si>
  <si>
    <t>D.1.2.6.a - Slaboproud - EPS</t>
  </si>
  <si>
    <t>M21 - Elektromontáže</t>
  </si>
  <si>
    <t>M22 - Montáž sdělovací a zabezp. techniky</t>
  </si>
  <si>
    <t>M21</t>
  </si>
  <si>
    <t>Elektromontáže</t>
  </si>
  <si>
    <t>210010004RT1</t>
  </si>
  <si>
    <t>Trubka ohebná pod omítku, typ 23.. 29 mm včetně dodávky trubky PVC 2329</t>
  </si>
  <si>
    <t>P</t>
  </si>
  <si>
    <t>Poznámka k položce:_x000d_
pro ochranu kabelů</t>
  </si>
  <si>
    <t>210190002R00</t>
  </si>
  <si>
    <t>Montáž celoplechových rozvodnic do váhy 50 kg Včetně kompletní dodávky REPS</t>
  </si>
  <si>
    <t>Poznámka k položce:_x000d_
Dle PD D124-06</t>
  </si>
  <si>
    <t>210860002RZ1</t>
  </si>
  <si>
    <t>Jiný</t>
  </si>
  <si>
    <t xml:space="preserve">Poznámka k položce:_x000d_
Jiné montáže nepředvítatelné + jiný spotřební materiál sádra, hřeby, vruty, nehořlavé podložky , kabelové oka  karta SIM aj.</t>
  </si>
  <si>
    <t>211900024RZ1</t>
  </si>
  <si>
    <t>Příplatek za manipulaci s kabelem</t>
  </si>
  <si>
    <t>Poznámka k položce:_x000d_
Veškeré manipulace s kabelem, rozvinutí protahování aj. práce navýšení</t>
  </si>
  <si>
    <t>345717RZ1</t>
  </si>
  <si>
    <t>Protipožární tmel</t>
  </si>
  <si>
    <t>Poznámka k položce:_x000d_
na plochu 1m2, požární přechody</t>
  </si>
  <si>
    <t>M22</t>
  </si>
  <si>
    <t>Montáž sdělovací a zabezp. techniky</t>
  </si>
  <si>
    <t>220890202R00</t>
  </si>
  <si>
    <t>Revize el</t>
  </si>
  <si>
    <t>Poznámka k položce:_x000d_
kompletní zaškolení, včetně předání provozovateli</t>
  </si>
  <si>
    <t>222280071R00</t>
  </si>
  <si>
    <t>PRAFlaGuard na předem upevněné C liště 2x2x0,8</t>
  </si>
  <si>
    <t>222280072RZ1</t>
  </si>
  <si>
    <t>PRAFlaGuard 4x2x0,8</t>
  </si>
  <si>
    <t>Poznámka k položce:_x000d_
Ve stropě v trubce</t>
  </si>
  <si>
    <t>222330111R00</t>
  </si>
  <si>
    <t>Zásuvka aut.hlásiče na omítku, na úchytné body</t>
  </si>
  <si>
    <t>222330136R00</t>
  </si>
  <si>
    <t>Zakončovací člen linky</t>
  </si>
  <si>
    <t>Poznámka k položce:_x000d_
U jednotlivých komponentů dle potřeby</t>
  </si>
  <si>
    <t>222330137R00</t>
  </si>
  <si>
    <t>Držák štítků se štítkem</t>
  </si>
  <si>
    <t>222330138R00</t>
  </si>
  <si>
    <t>Označení hlásiče štítkem</t>
  </si>
  <si>
    <t>222330141R00</t>
  </si>
  <si>
    <t>Analogový stropní bodový hlásič na patici</t>
  </si>
  <si>
    <t>Poznámka k položce:_x000d_
Opticko kouřový SD283ST detektor + patice</t>
  </si>
  <si>
    <t>222330191R00</t>
  </si>
  <si>
    <t>Měření jednoho úseku smyčky (mezi jednotl.prvky)</t>
  </si>
  <si>
    <t>222330192R00</t>
  </si>
  <si>
    <t>Měření smyčky</t>
  </si>
  <si>
    <t>222330196R00</t>
  </si>
  <si>
    <t>Programování ústředny, uvedení do provozu</t>
  </si>
  <si>
    <t>hod</t>
  </si>
  <si>
    <t>222330202R00</t>
  </si>
  <si>
    <t>Koordinační funkční zkoušky systému EPS</t>
  </si>
  <si>
    <t>Poznámka k položce:_x000d_
V ceně napojení všech potřebných modulů v ústředně</t>
  </si>
  <si>
    <t>341350122</t>
  </si>
  <si>
    <t>Kabel PRAFlaGuardF 2x2x0,8</t>
  </si>
  <si>
    <t>341350124</t>
  </si>
  <si>
    <t>Kabel PRAFlaGuardF 4x2x0,8</t>
  </si>
  <si>
    <t>371327061RZ1</t>
  </si>
  <si>
    <t>provozní kniha EPS</t>
  </si>
  <si>
    <t>Poznámka k položce:_x000d_
0908 658</t>
  </si>
  <si>
    <t>371661041RZ1</t>
  </si>
  <si>
    <t>Opticko kouřový detektor + patice</t>
  </si>
  <si>
    <t>D.1.2.6.b - Slaboproud - EVS</t>
  </si>
  <si>
    <t>97 - Prorážení otvorů</t>
  </si>
  <si>
    <t>97</t>
  </si>
  <si>
    <t>971033451R00</t>
  </si>
  <si>
    <t>Vybourání otv. zeď cihel. pl.0,25 m2, tl.45cm, MVC</t>
  </si>
  <si>
    <t>Poznámka k položce:_x000d_
přechod přes zdi</t>
  </si>
  <si>
    <t>974031122R00</t>
  </si>
  <si>
    <t>Vysekání rýh ve zdi cihelné 3 x 7 cm</t>
  </si>
  <si>
    <t>Poznámka k položce:_x000d_
Větší výseky ve zdi, + přívody</t>
  </si>
  <si>
    <t>979081111RT2</t>
  </si>
  <si>
    <t>Odvoz suti a vybour. hmot na skládku do 1 km kontejner 4 t</t>
  </si>
  <si>
    <t>979081121RT2</t>
  </si>
  <si>
    <t>Příplatek k odvozu za každý další 1 km kontejner 4 t</t>
  </si>
  <si>
    <t>210010001RU2</t>
  </si>
  <si>
    <t>Trubka ohebná pod omítku, vnější průměr 16 mm včetně dodávky Monoflex 1416E</t>
  </si>
  <si>
    <t>Poznámka k položce:_x000d_
ochrana kabelů</t>
  </si>
  <si>
    <t>Poznámka k položce:_x000d_
Jiné montáže nepředvítatelné + jiný spotřební materiál sádra, hřeby, vruty, nehořlavé podložky , kabelové oka aj.</t>
  </si>
  <si>
    <t>222260020R00</t>
  </si>
  <si>
    <t>Krabice KU 68 pod omítku + vysekání</t>
  </si>
  <si>
    <t>222281201R00</t>
  </si>
  <si>
    <t>JYTY 1 mm - CYKY do 2,5 mm, 2-5 žil,</t>
  </si>
  <si>
    <t>222323302R00</t>
  </si>
  <si>
    <t>Domácí videotelefon digitální, na úchyt.body</t>
  </si>
  <si>
    <t>222730401RZ1</t>
  </si>
  <si>
    <t>Nastavení a zprovoznění soustavy</t>
  </si>
  <si>
    <t>34121554</t>
  </si>
  <si>
    <t>Kabel sdělovací s Cu jádrem JYTY 4 x 1 mm</t>
  </si>
  <si>
    <t>34571511</t>
  </si>
  <si>
    <t>Krabice přístrojová kruhová KP 68/2 d 74x30 mm</t>
  </si>
  <si>
    <t>37501218RZ1</t>
  </si>
  <si>
    <t>EVS jednotka</t>
  </si>
  <si>
    <t>sada</t>
  </si>
  <si>
    <t>Poznámka k položce:_x000d_
1x venkovní jednotka CM801_x000d_
3x domácí jednotka CM800_x000d_
1x zdroj 230/12V/1A do zásuvky</t>
  </si>
  <si>
    <t>D.1.2.6.c - Slaboproud - SKS</t>
  </si>
  <si>
    <t>974031121R00</t>
  </si>
  <si>
    <t>Vysekání rýh ve zdi cihelné 3 x 3 cm</t>
  </si>
  <si>
    <t>Poznámka k položce:_x000d_
rozvod SKS svody ze stropu</t>
  </si>
  <si>
    <t>210010006RU2</t>
  </si>
  <si>
    <t>Trubka ohebná pod omítku, vnější průměr 50 mm včetně dodávky Monoflex 1450</t>
  </si>
  <si>
    <t>210190002RZ1</t>
  </si>
  <si>
    <t>Montáž celoplechových rozvodnic do váhy 50 kg včetně dodávky RAK</t>
  </si>
  <si>
    <t>Poznámka k položce:_x000d_
nástěnný svařený, 9U, 600x450, skleněné dveře</t>
  </si>
  <si>
    <t>kus tu</t>
  </si>
  <si>
    <t>Poznámka k položce:_x000d_
na plochu 1m2</t>
  </si>
  <si>
    <t>222061001R00</t>
  </si>
  <si>
    <t>Kabel plastový úložný 0,4 - 0,8 mm do 15 XN</t>
  </si>
  <si>
    <t>Poznámka k položce:_x000d_
UTP kabel, včetně manipulace s kabelem</t>
  </si>
  <si>
    <t>222261612R00</t>
  </si>
  <si>
    <t>Zhotovení otvoru do R=160 mm</t>
  </si>
  <si>
    <t>Poznámka k položce:_x000d_
rozvody mezi místnostmi stropem</t>
  </si>
  <si>
    <t>222290007R00</t>
  </si>
  <si>
    <t>Zásuvka 2xRJ45 UTP kat.6 pod omítku včetně dodávky</t>
  </si>
  <si>
    <t>Poznámka k položce:_x000d_
Typ ............. + rámeček + maska, LSA</t>
  </si>
  <si>
    <t>222290009RZ1</t>
  </si>
  <si>
    <t>Zásuvka 2xRJ45 UTP kat.6 do PK včetně dodávky provedení do podlahových krabic</t>
  </si>
  <si>
    <t>Poznámka k položce:_x000d_
Typ v......, + rámeček + maska, LSA</t>
  </si>
  <si>
    <t>222290971R00</t>
  </si>
  <si>
    <t>Patch panel</t>
  </si>
  <si>
    <t>222290981R00</t>
  </si>
  <si>
    <t>Vyvazovací panel včetně dodávky panelu</t>
  </si>
  <si>
    <t>Poznámka k položce:_x000d_
1910-005</t>
  </si>
  <si>
    <t>222290991R00</t>
  </si>
  <si>
    <t>Ukládací police</t>
  </si>
  <si>
    <t>222292351RZ1</t>
  </si>
  <si>
    <t>Napájecí panel 1U včetně dodávky panelu</t>
  </si>
  <si>
    <t>Poznámka k položce:_x000d_
6x230V, přepěťová ochrana SPD3,1811-004</t>
  </si>
  <si>
    <t>222293001R00</t>
  </si>
  <si>
    <t>Vypáskování kabelů v rozvaděči</t>
  </si>
  <si>
    <t>22229300RZ1</t>
  </si>
  <si>
    <t>Switch včetně dodávky</t>
  </si>
  <si>
    <t>Poznámka k položce:_x000d_
2504-053_x000d_
switch 24x 10/100ú1000T + 2x 1000XSFP</t>
  </si>
  <si>
    <t>222301101R00</t>
  </si>
  <si>
    <t>Konektor RJ45 na kabel UTP</t>
  </si>
  <si>
    <t>222301701R00</t>
  </si>
  <si>
    <t>Uzemnění na uzemňovací bod, změření zemního odporu</t>
  </si>
  <si>
    <t>Poznámka k položce:_x000d_
SEBT Rack</t>
  </si>
  <si>
    <t>222301801R00</t>
  </si>
  <si>
    <t>Závěrečné práce v rozvaděči</t>
  </si>
  <si>
    <t>Poznámka k položce:_x000d_
SW konfigurace</t>
  </si>
  <si>
    <t>34571518</t>
  </si>
  <si>
    <t xml:space="preserve">Krabice univerzální z PH  KU 68- 1901</t>
  </si>
  <si>
    <t>371201011</t>
  </si>
  <si>
    <t>Patch panel 19"Patch panel24x RJ45, přímý,CAT6,STP</t>
  </si>
  <si>
    <t>Poznámka k položce:_x000d_
1010-023</t>
  </si>
  <si>
    <t>371201305</t>
  </si>
  <si>
    <t>Kabel UTP Elite, Cat6, drát</t>
  </si>
  <si>
    <t>371205023</t>
  </si>
  <si>
    <t>Modul RJ45, Cat6, stíněný</t>
  </si>
  <si>
    <t>Poznámka k položce:_x000d_
Typ ..... + rámeček + maska, LSA_x000d_
RJ45/1 +2</t>
  </si>
  <si>
    <t>371205024RZ1</t>
  </si>
  <si>
    <t>Modul RJ45, Cat6, stíněný provedení do podlahových krabic</t>
  </si>
  <si>
    <t>Poznámka k položce:_x000d_
Typ ...., + rámeček + maska, LSA</t>
  </si>
  <si>
    <t>371205050R</t>
  </si>
  <si>
    <t>37123011RZ1</t>
  </si>
  <si>
    <t>Police 19" 1U</t>
  </si>
  <si>
    <t>Poznámka k položce:_x000d_
1911-021</t>
  </si>
  <si>
    <t>D.1.2.7. - Měření a regulace</t>
  </si>
  <si>
    <t>D4 - C21M - Elektromontáže</t>
  </si>
  <si>
    <t>D1 - SW - MaR</t>
  </si>
  <si>
    <t>D2 - Materiály</t>
  </si>
  <si>
    <t>D3 - Práce v HZS</t>
  </si>
  <si>
    <t>C21M - Elektromontáže</t>
  </si>
  <si>
    <t>Pol1</t>
  </si>
  <si>
    <t>odpojení zařízení, úprava kabeláže</t>
  </si>
  <si>
    <t>set</t>
  </si>
  <si>
    <t>SW - MaR</t>
  </si>
  <si>
    <t>Pol2</t>
  </si>
  <si>
    <t>úprava stávajícího SW</t>
  </si>
  <si>
    <t>Materiály</t>
  </si>
  <si>
    <t>Pol3</t>
  </si>
  <si>
    <t>elektroinstalační materiál</t>
  </si>
  <si>
    <t>Práce v HZS</t>
  </si>
  <si>
    <t>Pol4</t>
  </si>
  <si>
    <t>Revize</t>
  </si>
  <si>
    <t>D.2.1. - Sportovní vybavení</t>
  </si>
  <si>
    <t xml:space="preserve">    797 - Sportovní vybavení</t>
  </si>
  <si>
    <t>VRN - Vedlejší rozpočtové náklady</t>
  </si>
  <si>
    <t xml:space="preserve">    VRN9 - Ostatní náklady</t>
  </si>
  <si>
    <t>348401140R01</t>
  </si>
  <si>
    <t>Záchytná síť z umělých vláken nebo ocelových drátů, montáž</t>
  </si>
  <si>
    <t>1071050607</t>
  </si>
  <si>
    <t>Poznámka k položce:_x000d_
montáž ochranných sítí</t>
  </si>
  <si>
    <t>Ochranná síť před okna 2 ks 18 x 4 m</t>
  </si>
  <si>
    <t>18*4*2</t>
  </si>
  <si>
    <t>31687276R01</t>
  </si>
  <si>
    <t>Záchytná síť z umělých vláken nebo ocelových drátů, dodávka</t>
  </si>
  <si>
    <t>-431670378</t>
  </si>
  <si>
    <t>Poznámka k položce:_x000d_
barva bílá * síla 3 mm * materiál vysokopevnostní polypropylen světlost ok 45 mm * 148 g/m2</t>
  </si>
  <si>
    <t>144*1,08 "Přepočtené koeficientem množství</t>
  </si>
  <si>
    <t>35442178R01</t>
  </si>
  <si>
    <t>materiál drobný - ocelové lanko pro zavěšení sítí</t>
  </si>
  <si>
    <t>1812196052</t>
  </si>
  <si>
    <t>(18*2)*4</t>
  </si>
  <si>
    <t>144*1,05 "Přepočtené koeficientem množství</t>
  </si>
  <si>
    <t>31452180R01</t>
  </si>
  <si>
    <t>materiál drobný - šroubovací spojka na lanko, FeZn</t>
  </si>
  <si>
    <t>-1569103761</t>
  </si>
  <si>
    <t>Poznámka k položce:_x000d_
2 ks pro jedno zakončení</t>
  </si>
  <si>
    <t>(2*2*2)*4</t>
  </si>
  <si>
    <t>31197050R01</t>
  </si>
  <si>
    <t>materiál drobný - lankový systém - napínací šroub Pz</t>
  </si>
  <si>
    <t>-830141764</t>
  </si>
  <si>
    <t>(2*2)*4</t>
  </si>
  <si>
    <t>35442242R01</t>
  </si>
  <si>
    <t>materiál drobný-kotevní šroub pro napínací systém</t>
  </si>
  <si>
    <t>1569610800</t>
  </si>
  <si>
    <t>4*16</t>
  </si>
  <si>
    <t>35442243R01</t>
  </si>
  <si>
    <t>materíl dobný-karabinka pro zavěšení sítí k napínacímu lanku</t>
  </si>
  <si>
    <t>1601444643</t>
  </si>
  <si>
    <t>151,2*5</t>
  </si>
  <si>
    <t>54879087</t>
  </si>
  <si>
    <t>kotva pro napínací šrouby</t>
  </si>
  <si>
    <t>1490613087</t>
  </si>
  <si>
    <t>4*2*2</t>
  </si>
  <si>
    <t>946112116</t>
  </si>
  <si>
    <t>Montáž pojízdných věží trubkových/dílcových š do 1,6 m dl do 3,2 m v do 6,6 m</t>
  </si>
  <si>
    <t>1721331259</t>
  </si>
  <si>
    <t>2,0</t>
  </si>
  <si>
    <t>pro malování a úpravy vybavení</t>
  </si>
  <si>
    <t>946112216</t>
  </si>
  <si>
    <t>Příplatek k pojízdným věžím š do 1,6 m dl do 3,2 m v do 6,6 m za první a ZKD den použití</t>
  </si>
  <si>
    <t>-677657923</t>
  </si>
  <si>
    <t>2*4</t>
  </si>
  <si>
    <t>pro malování a úpravy vybavení, celkem 5dní</t>
  </si>
  <si>
    <t>767995387</t>
  </si>
  <si>
    <t xml:space="preserve">Dodávka a montáž opona pro předělění tělocvičny, el.ovládaná, rozměr 1 ks, el.rozvaděč, nosná kce s navíjecím mechanismem kotvení a vazníky, kotevní a montážní materiál. Umístění konstrukce opony na střešní vazník </t>
  </si>
  <si>
    <t>-1610285252</t>
  </si>
  <si>
    <t>Poznámka k položce:_x000d_
do výšky 2 m látka s vysokou gramáži 500-600 gr./m2 od 3 m síť s oky 40/40/3mm_x000d_
ve spodní části opony průběžná ocelová zátěž_x000d_
součásti diodávky není a v ceně není zahrnuta cena za kabeláž -silový přívod k ovládací_x000d_
skříňce a rozvody mezi ovládací skříňkou a el.motory a pomocná konstrukce pro upevnění k vazníku</t>
  </si>
  <si>
    <t>1 ks předělovací opony</t>
  </si>
  <si>
    <t>22*7,33</t>
  </si>
  <si>
    <t>797</t>
  </si>
  <si>
    <t>797041302</t>
  </si>
  <si>
    <t xml:space="preserve">Konstrukce pro basketbal zvedaná  pod strop do celkové výšky 9 m, ocelová konstrukce, elektromotor, elektronika</t>
  </si>
  <si>
    <t>-918782669</t>
  </si>
  <si>
    <t>797041312</t>
  </si>
  <si>
    <t xml:space="preserve">Montáž konstrukce pro basketbal zvedaná  pod strop do celkové výšky 9 m, ocelová konstrukce, elektromotor, elektronika,</t>
  </si>
  <si>
    <t>245875566</t>
  </si>
  <si>
    <t>797047001</t>
  </si>
  <si>
    <t>D+M Basketbal kce - přídavný mechanismus pro plynulou regulaci výšky pro desku 1800 x 1050 mm</t>
  </si>
  <si>
    <t>kpl.</t>
  </si>
  <si>
    <t>-254040890</t>
  </si>
  <si>
    <t>797046006</t>
  </si>
  <si>
    <t>Konstrukce pro cvičný basketbal pro desku 1200 x 900 mm, pevná kovová jäklová, vysazení 300-950 mm</t>
  </si>
  <si>
    <t>-322518308</t>
  </si>
  <si>
    <t>Poznámka k položce:_x000d_
pevná kovová jäklová, povrchová úprava komaxit dle RAL, bez kotevních prvků, desky, koše a síťky</t>
  </si>
  <si>
    <t>797040001</t>
  </si>
  <si>
    <t>Montáž a kompletace cvičné konstrukce košíkové včetně desky,koše a síťky</t>
  </si>
  <si>
    <t>kompl.</t>
  </si>
  <si>
    <t>1011582476</t>
  </si>
  <si>
    <t>797042001</t>
  </si>
  <si>
    <t>Basketbalový koš standard, vnitřní</t>
  </si>
  <si>
    <t>-137037493</t>
  </si>
  <si>
    <t>797042003</t>
  </si>
  <si>
    <t>Sklopný basketbalový koš_LIGA</t>
  </si>
  <si>
    <t>591351507</t>
  </si>
  <si>
    <t>797041203</t>
  </si>
  <si>
    <t>Basketbal síť (siťka), 4 mm, PA</t>
  </si>
  <si>
    <t>-1077948956</t>
  </si>
  <si>
    <t>797040226</t>
  </si>
  <si>
    <t>Basketbal síť(síťka), Anti-Whip z polyesterové šňůry, 6 mm_turnajová síť</t>
  </si>
  <si>
    <t>-202453981</t>
  </si>
  <si>
    <t>797041007</t>
  </si>
  <si>
    <t>Vnitřní skleněná deska na basketbal v kovovém rámu. Dle norem FIBA. Rozměr 1800x1050 mm</t>
  </si>
  <si>
    <t>395829716</t>
  </si>
  <si>
    <t>797041003</t>
  </si>
  <si>
    <t>Basketbalová deska 1200x900 mm, vnitřní, překližka</t>
  </si>
  <si>
    <t>-1631688307</t>
  </si>
  <si>
    <t>797043001</t>
  </si>
  <si>
    <t>Ochrana basketbalové desky DS z pěnového profilu LIGA</t>
  </si>
  <si>
    <t>-1365571809</t>
  </si>
  <si>
    <t>797074005</t>
  </si>
  <si>
    <t>Žebřiny do tělocvičny 300x100 (95) cm, 17 příček, multiplex</t>
  </si>
  <si>
    <t>-1232249527</t>
  </si>
  <si>
    <t>Poznámka k položce:_x000d_
splňuje ČSN EN 12346 (94 0346)</t>
  </si>
  <si>
    <t>797070004</t>
  </si>
  <si>
    <t>Montáž tělocvičné žebřiny včetně kotevních prvků</t>
  </si>
  <si>
    <t>-348501794</t>
  </si>
  <si>
    <t>Poznámka k položce:_x000d_
včetně ocelového nosníku pro montáž do zdiva a kotevního materiálu</t>
  </si>
  <si>
    <t>797098003</t>
  </si>
  <si>
    <t>Výsuvné jednohrazdí k upevnění na sloup nebo stěnu</t>
  </si>
  <si>
    <t>1343065750</t>
  </si>
  <si>
    <t>Poznámka k položce:_x000d_
prvek obshuje: výsuvný dvojsloupek, dvojsloupek k připevnění ke zdi, nosník s táhly, nerezovou žerď</t>
  </si>
  <si>
    <t>797090002</t>
  </si>
  <si>
    <t>Montáž a kompletace výsuvného jednohrazdí</t>
  </si>
  <si>
    <t>1887488594</t>
  </si>
  <si>
    <t>797098004</t>
  </si>
  <si>
    <t>Teleskopický mechanismus k výsuvnému jednohrazdí</t>
  </si>
  <si>
    <t>1341675149</t>
  </si>
  <si>
    <t>Poznámka k položce:_x000d_
přídavný mechanismus k otočné konstrukci pro kruhy anebo výsuvné jednohrazdí</t>
  </si>
  <si>
    <t>797670007</t>
  </si>
  <si>
    <t>Šplhací konstrukce -4 tyče</t>
  </si>
  <si>
    <t>-1885185065</t>
  </si>
  <si>
    <t xml:space="preserve">Poznámka k položce:_x000d_
odborná demontáž šplhových tyčí  obnovení syntet. nátěru nosné konstrukce vč. obroušení nátěru stávajícího, dodávka a upevnění 4 ks nových šplhacích tyčí vč. úpravy výšky a odborné zabudování 4ks podlahových patek po montáži nové podlahy, seřízení</t>
  </si>
  <si>
    <t>1,0</t>
  </si>
  <si>
    <t>VRN9</t>
  </si>
  <si>
    <t>Ostatní náklady</t>
  </si>
  <si>
    <t>091003000</t>
  </si>
  <si>
    <t>ostatní náklady,dopravné, přeprava materiálů, likvidace odpadů</t>
  </si>
  <si>
    <t>soub.</t>
  </si>
  <si>
    <t>1024</t>
  </si>
  <si>
    <t>247978059</t>
  </si>
  <si>
    <t>D.2.8.a - LED obrazovka, ovládání</t>
  </si>
  <si>
    <t xml:space="preserve">D1 -  LED obrazovka + ovládací systém</t>
  </si>
  <si>
    <t xml:space="preserve"> LED obrazovka + ovládací systém</t>
  </si>
  <si>
    <t>Pol211</t>
  </si>
  <si>
    <t>LED obrazovka dle technické zprávy</t>
  </si>
  <si>
    <t>Pol212</t>
  </si>
  <si>
    <t>Velejší časomíra dle technické zprávy</t>
  </si>
  <si>
    <t>Pol213</t>
  </si>
  <si>
    <t>Sirény vč řízení sirény</t>
  </si>
  <si>
    <t>Pol214</t>
  </si>
  <si>
    <t>útočné časy</t>
  </si>
  <si>
    <t>Pol215</t>
  </si>
  <si>
    <t>Samostatný extérní ovládací pult dle technické zprávy</t>
  </si>
  <si>
    <t>Pol216</t>
  </si>
  <si>
    <t>extérní tlačítka 24s/14s/zahsnuto</t>
  </si>
  <si>
    <t>Pol217</t>
  </si>
  <si>
    <t>extérní tlačítka START/STOP</t>
  </si>
  <si>
    <t>Pol218</t>
  </si>
  <si>
    <t xml:space="preserve">LED switch pro ovládání sirén, útočných časů, výstup na vedlejší časomíru  a útočné časy bez nutnosti použít PC</t>
  </si>
  <si>
    <t>Pol219</t>
  </si>
  <si>
    <t>řídící PC dle technické zprávy</t>
  </si>
  <si>
    <t>Pol220</t>
  </si>
  <si>
    <t xml:space="preserve">Dotykový  monitor Philips min 22"</t>
  </si>
  <si>
    <t>Pol221</t>
  </si>
  <si>
    <t>Ovládací SW: Sportmanager Touch live_včetně pokročilého systému řízení I, vrstvy, střižny 2 kanálové (live vstupy: SDI, HDMI, NDI, IP kamery) dle technické zprávy</t>
  </si>
  <si>
    <t>Pol222</t>
  </si>
  <si>
    <t>Počet sportů 6 dle technické zprávy</t>
  </si>
  <si>
    <t>Pol223</t>
  </si>
  <si>
    <t>Rack vč poliček, zásuvkové lišty a přední lišty s konektory 3G SDI</t>
  </si>
  <si>
    <t>Pol224</t>
  </si>
  <si>
    <t>Nosné konstrukce vč montáže (Led obrazovka+ vedlejší časomíra+ útočné časy)</t>
  </si>
  <si>
    <t>Pol225</t>
  </si>
  <si>
    <t>Doprava, montáž, zprovoznění vč. zvedací techniky</t>
  </si>
  <si>
    <t>Pol226</t>
  </si>
  <si>
    <t>Zaškolení obsluhy</t>
  </si>
  <si>
    <t>Pol227</t>
  </si>
  <si>
    <t>Natažení datové kabeláže - LED obrazovka- ovládací místo</t>
  </si>
  <si>
    <t>Pol228</t>
  </si>
  <si>
    <t>Natažení kabeláže SYKFY 10x2x0,5 - útočné časy</t>
  </si>
  <si>
    <t>Pol229</t>
  </si>
  <si>
    <t>účast na prvním zápase</t>
  </si>
  <si>
    <t>D.2.8.b - Ozvučení</t>
  </si>
  <si>
    <t>D1 - Ozvučení</t>
  </si>
  <si>
    <t>Pol230</t>
  </si>
  <si>
    <t>Repro 1 až 4 dle specifikace</t>
  </si>
  <si>
    <t>Pol231</t>
  </si>
  <si>
    <t>Repro 5 dle specifikace</t>
  </si>
  <si>
    <t>Pol232</t>
  </si>
  <si>
    <t>4 kanálový zesilovač dle specifikace</t>
  </si>
  <si>
    <t>Pol233</t>
  </si>
  <si>
    <t>konzoly pro uchycení repro</t>
  </si>
  <si>
    <t>Pol234</t>
  </si>
  <si>
    <t xml:space="preserve">Kabeláž pro repro vč. natažení lišt  a zprovoznění</t>
  </si>
  <si>
    <t>Pol235</t>
  </si>
  <si>
    <t>Doprava, instalace, zprovoznění , nastavení</t>
  </si>
  <si>
    <t>Pol236</t>
  </si>
  <si>
    <t>mixážní pult dle specifikace</t>
  </si>
  <si>
    <t>Pol237</t>
  </si>
  <si>
    <t>Bezdrátový mikrofon dle specifikace</t>
  </si>
  <si>
    <t>Pol238</t>
  </si>
  <si>
    <t>Drobná pomocná instalční materiál</t>
  </si>
  <si>
    <t>Pol239</t>
  </si>
  <si>
    <t>Porpojovací kabeláže</t>
  </si>
  <si>
    <t>Pol248</t>
  </si>
  <si>
    <t>Požadavek objednatele - Označení stavby</t>
  </si>
  <si>
    <t>kompl</t>
  </si>
  <si>
    <t>Poznámka k položce:_x000d_
Požadavek objednatele - Označení stavby (D+M osazení informační tabule s uvedením názvu stavby, investora stavby, zhotovitele stavby, uvedením termínu a realizace stavby, uvedení kontaktu na odpovědného stavbyvedoucího, ...)</t>
  </si>
  <si>
    <t>Pol249</t>
  </si>
  <si>
    <t>D+M osazení stálá vysvětlující tabulka (pamětní deska)</t>
  </si>
  <si>
    <t>Poznámka k položce:_x000d_
D+M osazení stálá vysvětlující tabulka (pamětní deska) - mosazná nebo měděná s výrazným písmem, 300/400/8 mm, umístění a grafické provedení dle pokynu investora - dle metodického pokynu - pravidla pro publicitu</t>
  </si>
  <si>
    <t>Pol250</t>
  </si>
  <si>
    <t>Zařízení staveniště</t>
  </si>
  <si>
    <t xml:space="preserve">Poznámka k položce:_x000d_
Zařízení staveniště (přechodné dopravní značení, zajištění objízdných tras a uzávěr včetně příslušných povolení, ZS sociální objekty, včetně vnitrostaveništního rozvodu a napojení  na media energii,) - kompletní zajištění. Stavba v průběhu školní výuky. Zvlášť stísněné podmínky zařízení staveniště - viz. výkres C-01, C-02, C-03</t>
  </si>
  <si>
    <t>Pol251</t>
  </si>
  <si>
    <t>Vytýčení inženýrských síťí včetně provedení průzkumných sond</t>
  </si>
  <si>
    <t>Poznámka k položce:_x000d_
Vytýčení inženýrských síťí včetně provedení průzkumných sond, výšková úprava všech znaků IS, šachet, poklopů a ostatních …</t>
  </si>
  <si>
    <t>Pol252</t>
  </si>
  <si>
    <t>Průběžné čištění komunikací, čištění vozidel při výjezdu ze stavby, zajištění výkopů</t>
  </si>
  <si>
    <t>Poznámka k položce:_x000d_
Průběžné čištění komunikací, čištění vozidel při výjezdu ze stavby, zajištění výkopů (zábradlí, zajištění obslužného provozu (zásobování, svoz komunálních odpadů, záchranných složek, ..))</t>
  </si>
  <si>
    <t>Pol253</t>
  </si>
  <si>
    <t>Zajištění zkoušek</t>
  </si>
  <si>
    <t>Poznámka k položce:_x000d_
Zajištění zkoušek zhutnění podloží, kamerové zkoušky, tlakové zkoušky, revize, zkoušky únosnosti zemní pláně, zajištění skládek a meziskládek materiálů a odpadů včetně odvozu a poplatků, zajištění zpětného předání dotčených ploch jednotlivým majitelům a správcům, včetně jejich písemného souhlasného vyjádření při předání stavby</t>
  </si>
  <si>
    <t>Pol254</t>
  </si>
  <si>
    <t>Zajištění dokumentace skutečného provedení staveb</t>
  </si>
  <si>
    <t>Poznámka k položce:_x000d_
Zajištění dokumentace skutečného provedení staveb včetně geodetického zaměření skutečného stavu jednotlicvých objektů (3xgrafická forma, 1xdigitální forma dle požadavků objednatele), veškeré doklady nutné k vydání kolaudačního souhlasu</t>
  </si>
  <si>
    <t>Pol255</t>
  </si>
  <si>
    <t>Autorský dozor nad dílenskou dokumentací</t>
  </si>
  <si>
    <t>Pol256</t>
  </si>
  <si>
    <t>Provedení dílenská dokumentace (vyrobní, ..)</t>
  </si>
  <si>
    <t>Pol257</t>
  </si>
  <si>
    <t>Velkoplošný panel (bibord) plastová textilní folie</t>
  </si>
  <si>
    <t>Poznámka k položce:_x000d_
Velkoplošný panel (bibord) plastová textilní folie - rozměr bude upřesněn, označení styvby, osazení v území a ukotvení proti možnosti vandalismu - grafické zpracování dle pokynů investora-metodický pokyn-pravidla pro publicitu</t>
  </si>
  <si>
    <t>Pol258</t>
  </si>
  <si>
    <t>Náklady zhotovitele na nutné konzultace se zpracovatelem PD při realizaci stavby</t>
  </si>
  <si>
    <t>Pol259</t>
  </si>
  <si>
    <t>Zhotovitel zajistí fotodokumentaci původního a nového stavu, fotodokumentaci průběhu a realizace stavby po jednotlivých měsících</t>
  </si>
  <si>
    <t>Pol260</t>
  </si>
  <si>
    <t>Ochrana stávajících stromů a dřevin po dobu výstavby</t>
  </si>
  <si>
    <t>Poznámka k položce:_x000d_
Ochrana stávajících stromů a dřevin po dobu výstavby - kompletním provedení dle specifikace (kořenová zóna bude vyznačená výraznými kolíky délky 2 m a signální páskou. V této zóně nesmí být prováděny zemní práce a snižiován terén. Plot musí vymezit cellkovou kořenovou zónu. Za kořenovou zónu se pokládá plocha půdy pod korunou stromu - zvětšená o 1,5 m, u slopupovitých fortem zvětšená o 5 m po celém obvodu koruny. Jestliže není možné zajistit ochranu celé kořenové zóny (nedostatek místa), je nutné kmen obednit dio výšky 2,0 m. Ochranné zařízení se musí připevnit bez poškození stromu a vůči kmenu vypolštářovat. Nesmí být nasazeno bezprostředně na kořenové náběhy. Korunu nutno chránit před poškozením stavebními mechanizmy, ohrožené větve se musí vyvyžovat nahoru. Místa úvazku je nutno vypodložit vhodným materiálem</t>
  </si>
  <si>
    <t>Pol261</t>
  </si>
  <si>
    <t>Vyhotovení geometrického plánu stavby - po dokončení stavby - včetně ověření Katastrálním úřadem</t>
  </si>
  <si>
    <t>Pol262</t>
  </si>
  <si>
    <t>Závěrečný úklid objektu před předáním stavby uživateli do trvalého užívání, čištění oken. Finální úklid stavby</t>
  </si>
  <si>
    <t>Pol263</t>
  </si>
  <si>
    <t>Dodávka a montáž luminiscenčních tabulek na chodbách</t>
  </si>
  <si>
    <t>Pol264</t>
  </si>
  <si>
    <t>Ostatní náklady spojené s požadavky objednatele</t>
  </si>
  <si>
    <t>Poznámka k položce:_x000d_
Ostatní náklady spojené s požadavky objednatele, které jsou uvedeny v jednotlivých článcích smlouvy o dílo, pokud nejsou zahrnuty v soupisech prací</t>
  </si>
  <si>
    <t>Pol265</t>
  </si>
  <si>
    <t>Náklady zhotovitele na nutné konzultace s architektem při realizaci stavby</t>
  </si>
  <si>
    <t>Pol266</t>
  </si>
  <si>
    <t>Geometrický plán vytýčení novostavby</t>
  </si>
  <si>
    <t>SEZNAM FIGUR</t>
  </si>
  <si>
    <t>Výměra</t>
  </si>
  <si>
    <t>T_1</t>
  </si>
  <si>
    <t>tělocvična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</si>
</sst>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36.jpg" /><Relationship Id="rId2" Type="http://schemas.openxmlformats.org/officeDocument/2006/relationships/image" Target="../media/image37.jpg" /><Relationship Id="rId3" Type="http://schemas.openxmlformats.org/officeDocument/2006/relationships/image" Target="../media/image3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40.jpg" /><Relationship Id="rId2" Type="http://schemas.openxmlformats.org/officeDocument/2006/relationships/image" Target="../media/image41.jpg" /><Relationship Id="rId3" Type="http://schemas.openxmlformats.org/officeDocument/2006/relationships/image" Target="../media/image4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44.jpg" /><Relationship Id="rId2" Type="http://schemas.openxmlformats.org/officeDocument/2006/relationships/image" Target="../media/image45.jpg" /><Relationship Id="rId3" Type="http://schemas.openxmlformats.org/officeDocument/2006/relationships/image" Target="../media/image4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jpg" /><Relationship Id="rId2" Type="http://schemas.openxmlformats.org/officeDocument/2006/relationships/image" Target="../media/image25.jpg" /><Relationship Id="rId3" Type="http://schemas.openxmlformats.org/officeDocument/2006/relationships/image" Target="../media/image2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jpg" /><Relationship Id="rId2" Type="http://schemas.openxmlformats.org/officeDocument/2006/relationships/image" Target="../media/image29.jpg" /><Relationship Id="rId3" Type="http://schemas.openxmlformats.org/officeDocument/2006/relationships/image" Target="../media/image3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jpg" /><Relationship Id="rId2" Type="http://schemas.openxmlformats.org/officeDocument/2006/relationships/image" Target="../media/image33.jpg" /><Relationship Id="rId3" Type="http://schemas.openxmlformats.org/officeDocument/2006/relationships/image" Target="../media/image3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126</xdr:row>
      <xdr:rowOff>0</xdr:rowOff>
    </xdr:from>
    <xdr:to>
      <xdr:col>9</xdr:col>
      <xdr:colOff>1215390</xdr:colOff>
      <xdr:row>130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2151011" TargetMode="External" /><Relationship Id="rId2" Type="http://schemas.openxmlformats.org/officeDocument/2006/relationships/hyperlink" Target="https://podminky.urs.cz/item/CS_URS_2025_02/112201112" TargetMode="External" /><Relationship Id="rId3" Type="http://schemas.openxmlformats.org/officeDocument/2006/relationships/hyperlink" Target="https://podminky.urs.cz/item/CS_URS_2025_02/113106121" TargetMode="External" /><Relationship Id="rId4" Type="http://schemas.openxmlformats.org/officeDocument/2006/relationships/hyperlink" Target="https://podminky.urs.cz/item/CS_URS_2025_02/113107124" TargetMode="External" /><Relationship Id="rId5" Type="http://schemas.openxmlformats.org/officeDocument/2006/relationships/hyperlink" Target="https://podminky.urs.cz/item/CS_URS_2025_02/113201111" TargetMode="External" /><Relationship Id="rId6" Type="http://schemas.openxmlformats.org/officeDocument/2006/relationships/hyperlink" Target="https://podminky.urs.cz/item/CS_URS_2025_02/131251102" TargetMode="External" /><Relationship Id="rId7" Type="http://schemas.openxmlformats.org/officeDocument/2006/relationships/hyperlink" Target="https://podminky.urs.cz/item/CS_URS_2025_02/181111111" TargetMode="External" /><Relationship Id="rId8" Type="http://schemas.openxmlformats.org/officeDocument/2006/relationships/hyperlink" Target="https://podminky.urs.cz/item/CS_URS_2025_02/181411131" TargetMode="External" /><Relationship Id="rId9" Type="http://schemas.openxmlformats.org/officeDocument/2006/relationships/hyperlink" Target="https://podminky.urs.cz/item/CS_URS_2025_02/275321411" TargetMode="External" /><Relationship Id="rId10" Type="http://schemas.openxmlformats.org/officeDocument/2006/relationships/hyperlink" Target="https://podminky.urs.cz/item/CS_URS_2025_02/275351121" TargetMode="External" /><Relationship Id="rId11" Type="http://schemas.openxmlformats.org/officeDocument/2006/relationships/hyperlink" Target="https://podminky.urs.cz/item/CS_URS_2025_02/275351122" TargetMode="External" /><Relationship Id="rId12" Type="http://schemas.openxmlformats.org/officeDocument/2006/relationships/hyperlink" Target="https://podminky.urs.cz/item/CS_URS_2025_02/275362021" TargetMode="External" /><Relationship Id="rId13" Type="http://schemas.openxmlformats.org/officeDocument/2006/relationships/hyperlink" Target="https://podminky.urs.cz/item/CS_URS_2025_02/317168012" TargetMode="External" /><Relationship Id="rId14" Type="http://schemas.openxmlformats.org/officeDocument/2006/relationships/hyperlink" Target="https://podminky.urs.cz/item/CS_URS_2025_02/317168015" TargetMode="External" /><Relationship Id="rId15" Type="http://schemas.openxmlformats.org/officeDocument/2006/relationships/hyperlink" Target="https://podminky.urs.cz/item/CS_URS_2025_02/317168022" TargetMode="External" /><Relationship Id="rId16" Type="http://schemas.openxmlformats.org/officeDocument/2006/relationships/hyperlink" Target="https://podminky.urs.cz/item/CS_URS_2025_02/317168051" TargetMode="External" /><Relationship Id="rId17" Type="http://schemas.openxmlformats.org/officeDocument/2006/relationships/hyperlink" Target="https://podminky.urs.cz/item/CS_URS_2025_02/317168052" TargetMode="External" /><Relationship Id="rId18" Type="http://schemas.openxmlformats.org/officeDocument/2006/relationships/hyperlink" Target="https://podminky.urs.cz/item/CS_URS_2025_02/317941121" TargetMode="External" /><Relationship Id="rId19" Type="http://schemas.openxmlformats.org/officeDocument/2006/relationships/hyperlink" Target="https://podminky.urs.cz/item/CS_URS_2025_02/317941121" TargetMode="External" /><Relationship Id="rId20" Type="http://schemas.openxmlformats.org/officeDocument/2006/relationships/hyperlink" Target="https://podminky.urs.cz/item/CS_URS_2025_02/317941121" TargetMode="External" /><Relationship Id="rId21" Type="http://schemas.openxmlformats.org/officeDocument/2006/relationships/hyperlink" Target="https://podminky.urs.cz/item/CS_URS_2025_02/317941121" TargetMode="External" /><Relationship Id="rId22" Type="http://schemas.openxmlformats.org/officeDocument/2006/relationships/hyperlink" Target="https://podminky.urs.cz/item/CS_URS_2025_02/317941121" TargetMode="External" /><Relationship Id="rId23" Type="http://schemas.openxmlformats.org/officeDocument/2006/relationships/hyperlink" Target="https://podminky.urs.cz/item/CS_URS_2025_02/317941123" TargetMode="External" /><Relationship Id="rId24" Type="http://schemas.openxmlformats.org/officeDocument/2006/relationships/hyperlink" Target="https://podminky.urs.cz/item/CS_URS_2025_02/338171123" TargetMode="External" /><Relationship Id="rId25" Type="http://schemas.openxmlformats.org/officeDocument/2006/relationships/hyperlink" Target="https://podminky.urs.cz/item/CS_URS_2025_02/342244201" TargetMode="External" /><Relationship Id="rId26" Type="http://schemas.openxmlformats.org/officeDocument/2006/relationships/hyperlink" Target="https://podminky.urs.cz/item/CS_URS_2025_02/342244211" TargetMode="External" /><Relationship Id="rId27" Type="http://schemas.openxmlformats.org/officeDocument/2006/relationships/hyperlink" Target="https://podminky.urs.cz/item/CS_URS_2025_02/342244221" TargetMode="External" /><Relationship Id="rId28" Type="http://schemas.openxmlformats.org/officeDocument/2006/relationships/hyperlink" Target="https://podminky.urs.cz/item/CS_URS_2025_02/348101240" TargetMode="External" /><Relationship Id="rId29" Type="http://schemas.openxmlformats.org/officeDocument/2006/relationships/hyperlink" Target="https://podminky.urs.cz/item/CS_URS_2025_02/348171330" TargetMode="External" /><Relationship Id="rId30" Type="http://schemas.openxmlformats.org/officeDocument/2006/relationships/hyperlink" Target="https://podminky.urs.cz/item/CS_URS_2025_02/411321515" TargetMode="External" /><Relationship Id="rId31" Type="http://schemas.openxmlformats.org/officeDocument/2006/relationships/hyperlink" Target="https://podminky.urs.cz/item/CS_URS_2025_02/411351011" TargetMode="External" /><Relationship Id="rId32" Type="http://schemas.openxmlformats.org/officeDocument/2006/relationships/hyperlink" Target="https://podminky.urs.cz/item/CS_URS_2025_02/411351012" TargetMode="External" /><Relationship Id="rId33" Type="http://schemas.openxmlformats.org/officeDocument/2006/relationships/hyperlink" Target="https://podminky.urs.cz/item/CS_URS_2025_02/411354313" TargetMode="External" /><Relationship Id="rId34" Type="http://schemas.openxmlformats.org/officeDocument/2006/relationships/hyperlink" Target="https://podminky.urs.cz/item/CS_URS_2025_02/411354314" TargetMode="External" /><Relationship Id="rId35" Type="http://schemas.openxmlformats.org/officeDocument/2006/relationships/hyperlink" Target="https://podminky.urs.cz/item/CS_URS_2025_02/411362021" TargetMode="External" /><Relationship Id="rId36" Type="http://schemas.openxmlformats.org/officeDocument/2006/relationships/hyperlink" Target="https://podminky.urs.cz/item/CS_URS_2025_02/417321313" TargetMode="External" /><Relationship Id="rId37" Type="http://schemas.openxmlformats.org/officeDocument/2006/relationships/hyperlink" Target="https://podminky.urs.cz/item/CS_URS_2025_02/417351115" TargetMode="External" /><Relationship Id="rId38" Type="http://schemas.openxmlformats.org/officeDocument/2006/relationships/hyperlink" Target="https://podminky.urs.cz/item/CS_URS_2025_02/417351116" TargetMode="External" /><Relationship Id="rId39" Type="http://schemas.openxmlformats.org/officeDocument/2006/relationships/hyperlink" Target="https://podminky.urs.cz/item/CS_URS_2025_02/417361821" TargetMode="External" /><Relationship Id="rId40" Type="http://schemas.openxmlformats.org/officeDocument/2006/relationships/hyperlink" Target="https://podminky.urs.cz/item/CS_URS_2025_02/564730101" TargetMode="External" /><Relationship Id="rId41" Type="http://schemas.openxmlformats.org/officeDocument/2006/relationships/hyperlink" Target="https://podminky.urs.cz/item/CS_URS_2025_02/564760101" TargetMode="External" /><Relationship Id="rId42" Type="http://schemas.openxmlformats.org/officeDocument/2006/relationships/hyperlink" Target="https://podminky.urs.cz/item/CS_URS_2025_02/564861011" TargetMode="External" /><Relationship Id="rId43" Type="http://schemas.openxmlformats.org/officeDocument/2006/relationships/hyperlink" Target="https://podminky.urs.cz/item/CS_URS_2025_02/596211110" TargetMode="External" /><Relationship Id="rId44" Type="http://schemas.openxmlformats.org/officeDocument/2006/relationships/hyperlink" Target="https://podminky.urs.cz/item/CS_URS_2025_02/596211211" TargetMode="External" /><Relationship Id="rId45" Type="http://schemas.openxmlformats.org/officeDocument/2006/relationships/hyperlink" Target="https://podminky.urs.cz/item/CS_URS_2025_02/612315422" TargetMode="External" /><Relationship Id="rId46" Type="http://schemas.openxmlformats.org/officeDocument/2006/relationships/hyperlink" Target="https://podminky.urs.cz/item/CS_URS_2025_02/637121111" TargetMode="External" /><Relationship Id="rId47" Type="http://schemas.openxmlformats.org/officeDocument/2006/relationships/hyperlink" Target="https://podminky.urs.cz/item/CS_URS_2025_02/916231212" TargetMode="External" /><Relationship Id="rId48" Type="http://schemas.openxmlformats.org/officeDocument/2006/relationships/hyperlink" Target="https://podminky.urs.cz/item/CS_URS_2025_02/963012520" TargetMode="External" /><Relationship Id="rId49" Type="http://schemas.openxmlformats.org/officeDocument/2006/relationships/hyperlink" Target="https://podminky.urs.cz/item/CS_URS_2025_02/966072811" TargetMode="External" /><Relationship Id="rId50" Type="http://schemas.openxmlformats.org/officeDocument/2006/relationships/hyperlink" Target="https://podminky.urs.cz/item/CS_URS_2025_02/971033361" TargetMode="External" /><Relationship Id="rId51" Type="http://schemas.openxmlformats.org/officeDocument/2006/relationships/hyperlink" Target="https://podminky.urs.cz/item/CS_URS_2025_02/971033461" TargetMode="External" /><Relationship Id="rId52" Type="http://schemas.openxmlformats.org/officeDocument/2006/relationships/hyperlink" Target="https://podminky.urs.cz/item/CS_URS_2025_02/971033561" TargetMode="External" /><Relationship Id="rId53" Type="http://schemas.openxmlformats.org/officeDocument/2006/relationships/hyperlink" Target="https://podminky.urs.cz/item/CS_URS_2025_02/972054491" TargetMode="External" /><Relationship Id="rId54" Type="http://schemas.openxmlformats.org/officeDocument/2006/relationships/hyperlink" Target="https://podminky.urs.cz/item/CS_URS_2025_02/975121321" TargetMode="External" /><Relationship Id="rId55" Type="http://schemas.openxmlformats.org/officeDocument/2006/relationships/hyperlink" Target="https://podminky.urs.cz/item/CS_URS_2025_02/975121322" TargetMode="External" /><Relationship Id="rId56" Type="http://schemas.openxmlformats.org/officeDocument/2006/relationships/hyperlink" Target="https://podminky.urs.cz/item/CS_URS_2025_02/975121323" TargetMode="External" /><Relationship Id="rId57" Type="http://schemas.openxmlformats.org/officeDocument/2006/relationships/hyperlink" Target="https://podminky.urs.cz/item/CS_URS_2025_02/997013113" TargetMode="External" /><Relationship Id="rId58" Type="http://schemas.openxmlformats.org/officeDocument/2006/relationships/hyperlink" Target="https://podminky.urs.cz/item/CS_URS_2025_02/997013501" TargetMode="External" /><Relationship Id="rId59" Type="http://schemas.openxmlformats.org/officeDocument/2006/relationships/hyperlink" Target="https://podminky.urs.cz/item/CS_URS_2025_02/997013509" TargetMode="External" /><Relationship Id="rId60" Type="http://schemas.openxmlformats.org/officeDocument/2006/relationships/hyperlink" Target="https://podminky.urs.cz/item/CS_URS_2025_02/998011002" TargetMode="External" /><Relationship Id="rId61" Type="http://schemas.openxmlformats.org/officeDocument/2006/relationships/hyperlink" Target="https://podminky.urs.cz/item/CS_URS_2025_02/998711202" TargetMode="External" /><Relationship Id="rId62" Type="http://schemas.openxmlformats.org/officeDocument/2006/relationships/hyperlink" Target="https://podminky.urs.cz/item/CS_URS_2025_02/762112811" TargetMode="External" /><Relationship Id="rId63" Type="http://schemas.openxmlformats.org/officeDocument/2006/relationships/hyperlink" Target="https://podminky.urs.cz/item/CS_URS_2025_02/998762202" TargetMode="External" /><Relationship Id="rId64" Type="http://schemas.openxmlformats.org/officeDocument/2006/relationships/hyperlink" Target="https://podminky.urs.cz/item/CS_URS_2025_02/763121451" TargetMode="External" /><Relationship Id="rId65" Type="http://schemas.openxmlformats.org/officeDocument/2006/relationships/hyperlink" Target="https://podminky.urs.cz/item/CS_URS_2025_02/763131441" TargetMode="External" /><Relationship Id="rId66" Type="http://schemas.openxmlformats.org/officeDocument/2006/relationships/hyperlink" Target="https://podminky.urs.cz/item/CS_URS_2025_02/763135801" TargetMode="External" /><Relationship Id="rId67" Type="http://schemas.openxmlformats.org/officeDocument/2006/relationships/hyperlink" Target="https://podminky.urs.cz/item/CS_URS_2025_02/998763402" TargetMode="External" /><Relationship Id="rId68" Type="http://schemas.openxmlformats.org/officeDocument/2006/relationships/hyperlink" Target="https://podminky.urs.cz/item/CS_URS_2025_02/766231814" TargetMode="External" /><Relationship Id="rId69" Type="http://schemas.openxmlformats.org/officeDocument/2006/relationships/hyperlink" Target="https://podminky.urs.cz/item/CS_URS_2025_02/766231821" TargetMode="External" /><Relationship Id="rId70" Type="http://schemas.openxmlformats.org/officeDocument/2006/relationships/hyperlink" Target="https://podminky.urs.cz/item/CS_URS_2025_02/766691811" TargetMode="External" /><Relationship Id="rId71" Type="http://schemas.openxmlformats.org/officeDocument/2006/relationships/hyperlink" Target="https://podminky.urs.cz/item/CS_URS_2025_02/998766202" TargetMode="External" /><Relationship Id="rId72" Type="http://schemas.openxmlformats.org/officeDocument/2006/relationships/hyperlink" Target="https://podminky.urs.cz/item/CS_URS_2025_02/767996701" TargetMode="External" /><Relationship Id="rId73" Type="http://schemas.openxmlformats.org/officeDocument/2006/relationships/hyperlink" Target="https://podminky.urs.cz/item/CS_URS_2025_02/767996702" TargetMode="External" /><Relationship Id="rId74" Type="http://schemas.openxmlformats.org/officeDocument/2006/relationships/hyperlink" Target="https://podminky.urs.cz/item/CS_URS_2025_02/767996703" TargetMode="External" /><Relationship Id="rId75" Type="http://schemas.openxmlformats.org/officeDocument/2006/relationships/hyperlink" Target="https://podminky.urs.cz/item/CS_URS_2025_02/767996704" TargetMode="External" /><Relationship Id="rId76" Type="http://schemas.openxmlformats.org/officeDocument/2006/relationships/hyperlink" Target="https://podminky.urs.cz/item/CS_URS_2025_02/767996803" TargetMode="External" /><Relationship Id="rId77" Type="http://schemas.openxmlformats.org/officeDocument/2006/relationships/hyperlink" Target="https://podminky.urs.cz/item/CS_URS_2025_02/767996804" TargetMode="External" /><Relationship Id="rId78" Type="http://schemas.openxmlformats.org/officeDocument/2006/relationships/hyperlink" Target="https://podminky.urs.cz/item/CS_URS_2025_02/998767202" TargetMode="External" /><Relationship Id="rId79" Type="http://schemas.openxmlformats.org/officeDocument/2006/relationships/hyperlink" Target="https://podminky.urs.cz/item/CS_URS_2025_02/771151026" TargetMode="External" /><Relationship Id="rId80" Type="http://schemas.openxmlformats.org/officeDocument/2006/relationships/hyperlink" Target="https://podminky.urs.cz/item/CS_URS_2025_02/771574415" TargetMode="External" /><Relationship Id="rId81" Type="http://schemas.openxmlformats.org/officeDocument/2006/relationships/hyperlink" Target="https://podminky.urs.cz/item/CS_URS_2025_02/998771202" TargetMode="External" /><Relationship Id="rId82" Type="http://schemas.openxmlformats.org/officeDocument/2006/relationships/hyperlink" Target="https://podminky.urs.cz/item/CS_URS_2025_02/776111311" TargetMode="External" /><Relationship Id="rId83" Type="http://schemas.openxmlformats.org/officeDocument/2006/relationships/hyperlink" Target="https://podminky.urs.cz/item/CS_URS_2025_02/776121112" TargetMode="External" /><Relationship Id="rId84" Type="http://schemas.openxmlformats.org/officeDocument/2006/relationships/hyperlink" Target="https://podminky.urs.cz/item/CS_URS_2025_02/776141121" TargetMode="External" /><Relationship Id="rId85" Type="http://schemas.openxmlformats.org/officeDocument/2006/relationships/hyperlink" Target="https://podminky.urs.cz/item/CS_URS_2025_02/776211111" TargetMode="External" /><Relationship Id="rId86" Type="http://schemas.openxmlformats.org/officeDocument/2006/relationships/hyperlink" Target="https://podminky.urs.cz/item/CS_URS_2025_02/776221111" TargetMode="External" /><Relationship Id="rId87" Type="http://schemas.openxmlformats.org/officeDocument/2006/relationships/hyperlink" Target="https://podminky.urs.cz/item/CS_URS_2025_02/998776202" TargetMode="External" /><Relationship Id="rId88" Type="http://schemas.openxmlformats.org/officeDocument/2006/relationships/hyperlink" Target="https://podminky.urs.cz/item/CS_URS_2025_02/781111011" TargetMode="External" /><Relationship Id="rId89" Type="http://schemas.openxmlformats.org/officeDocument/2006/relationships/hyperlink" Target="https://podminky.urs.cz/item/CS_URS_2025_02/781121011" TargetMode="External" /><Relationship Id="rId90" Type="http://schemas.openxmlformats.org/officeDocument/2006/relationships/hyperlink" Target="https://podminky.urs.cz/item/CS_URS_2025_02/781131112" TargetMode="External" /><Relationship Id="rId91" Type="http://schemas.openxmlformats.org/officeDocument/2006/relationships/hyperlink" Target="https://podminky.urs.cz/item/CS_URS_2025_02/781472215" TargetMode="External" /><Relationship Id="rId92" Type="http://schemas.openxmlformats.org/officeDocument/2006/relationships/hyperlink" Target="https://podminky.urs.cz/item/CS_URS_2025_02/998781202" TargetMode="External" /><Relationship Id="rId93" Type="http://schemas.openxmlformats.org/officeDocument/2006/relationships/hyperlink" Target="https://podminky.urs.cz/item/CS_URS_2025_02/783901453" TargetMode="External" /><Relationship Id="rId94" Type="http://schemas.openxmlformats.org/officeDocument/2006/relationships/hyperlink" Target="https://podminky.urs.cz/item/CS_URS_2025_02/784121011" TargetMode="External" /><Relationship Id="rId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MAR_NEUZN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ZŠ Mařádkova - hala - rekonstrukce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Mařádkova 518/15, Předměstí, 746 01 Opava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26. 1. 2026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Opava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ARCHITEKTONICKÁ KANCELÁŘ CHVÁTAL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ROUND(SUM(AG95:AG105),2)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ROUND(SUM(AS95:AS105),2)</f>
        <v>0</v>
      </c>
      <c r="AT94" s="115">
        <f>ROUND(SUM(AV94:AW94),2)</f>
        <v>0</v>
      </c>
      <c r="AU94" s="116">
        <f>ROUND(SUM(AU95:AU105),5)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ROUND(SUM(AZ95:AZ105),2)</f>
        <v>0</v>
      </c>
      <c r="BA94" s="115">
        <f>ROUND(SUM(BA95:BA105),2)</f>
        <v>0</v>
      </c>
      <c r="BB94" s="115">
        <f>ROUND(SUM(BB95:BB105),2)</f>
        <v>0</v>
      </c>
      <c r="BC94" s="115">
        <f>ROUND(SUM(BC95:BC105),2)</f>
        <v>0</v>
      </c>
      <c r="BD94" s="117">
        <f>ROUND(SUM(BD95:BD105),2)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Architektonicko 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'D.1.1. - Architektonicko ...'!P140</f>
        <v>0</v>
      </c>
      <c r="AV95" s="129">
        <f>'D.1.1. - Architektonicko ...'!J33</f>
        <v>0</v>
      </c>
      <c r="AW95" s="129">
        <f>'D.1.1. - Architektonicko ...'!J34</f>
        <v>0</v>
      </c>
      <c r="AX95" s="129">
        <f>'D.1.1. - Architektonicko ...'!J35</f>
        <v>0</v>
      </c>
      <c r="AY95" s="129">
        <f>'D.1.1. - Architektonicko ...'!J36</f>
        <v>0</v>
      </c>
      <c r="AZ95" s="129">
        <f>'D.1.1. - Architektonicko ...'!F33</f>
        <v>0</v>
      </c>
      <c r="BA95" s="129">
        <f>'D.1.1. - Architektonicko ...'!F34</f>
        <v>0</v>
      </c>
      <c r="BB95" s="129">
        <f>'D.1.1. - Architektonicko ...'!F35</f>
        <v>0</v>
      </c>
      <c r="BC95" s="129">
        <f>'D.1.1. - Architektonicko ...'!F36</f>
        <v>0</v>
      </c>
      <c r="BD95" s="131">
        <f>'D.1.1. - Architektonicko 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24.7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'D.1.2.1.b - Zdravotně tec...'!J30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'D.1.2.1.b - Zdravotně tec...'!P124</f>
        <v>0</v>
      </c>
      <c r="AV96" s="129">
        <f>'D.1.2.1.b - Zdravotně tec...'!J33</f>
        <v>0</v>
      </c>
      <c r="AW96" s="129">
        <f>'D.1.2.1.b - Zdravotně tec...'!J34</f>
        <v>0</v>
      </c>
      <c r="AX96" s="129">
        <f>'D.1.2.1.b - Zdravotně tec...'!J35</f>
        <v>0</v>
      </c>
      <c r="AY96" s="129">
        <f>'D.1.2.1.b - Zdravotně tec...'!J36</f>
        <v>0</v>
      </c>
      <c r="AZ96" s="129">
        <f>'D.1.2.1.b - Zdravotně tec...'!F33</f>
        <v>0</v>
      </c>
      <c r="BA96" s="129">
        <f>'D.1.2.1.b - Zdravotně tec...'!F34</f>
        <v>0</v>
      </c>
      <c r="BB96" s="129">
        <f>'D.1.2.1.b - Zdravotně tec...'!F35</f>
        <v>0</v>
      </c>
      <c r="BC96" s="129">
        <f>'D.1.2.1.b - Zdravotně tec...'!F36</f>
        <v>0</v>
      </c>
      <c r="BD96" s="131">
        <f>'D.1.2.1.b - Zdravotně tec...'!F37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16.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'D.1.2.2 - Plynová odběrná...'!J30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'D.1.2.2 - Plynová odběrná...'!P117</f>
        <v>0</v>
      </c>
      <c r="AV97" s="129">
        <f>'D.1.2.2 - Plynová odběrná...'!J33</f>
        <v>0</v>
      </c>
      <c r="AW97" s="129">
        <f>'D.1.2.2 - Plynová odběrná...'!J34</f>
        <v>0</v>
      </c>
      <c r="AX97" s="129">
        <f>'D.1.2.2 - Plynová odběrná...'!J35</f>
        <v>0</v>
      </c>
      <c r="AY97" s="129">
        <f>'D.1.2.2 - Plynová odběrná...'!J36</f>
        <v>0</v>
      </c>
      <c r="AZ97" s="129">
        <f>'D.1.2.2 - Plynová odběrná...'!F33</f>
        <v>0</v>
      </c>
      <c r="BA97" s="129">
        <f>'D.1.2.2 - Plynová odběrná...'!F34</f>
        <v>0</v>
      </c>
      <c r="BB97" s="129">
        <f>'D.1.2.2 - Plynová odběrná...'!F35</f>
        <v>0</v>
      </c>
      <c r="BC97" s="129">
        <f>'D.1.2.2 - Plynová odběrná...'!F36</f>
        <v>0</v>
      </c>
      <c r="BD97" s="131">
        <f>'D.1.2.2 - Plynová odběrná...'!F37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'D.1.2.6.a - Slaboproud - EPS'!J30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'D.1.2.6.a - Slaboproud - EPS'!P118</f>
        <v>0</v>
      </c>
      <c r="AV98" s="129">
        <f>'D.1.2.6.a - Slaboproud - EPS'!J33</f>
        <v>0</v>
      </c>
      <c r="AW98" s="129">
        <f>'D.1.2.6.a - Slaboproud - EPS'!J34</f>
        <v>0</v>
      </c>
      <c r="AX98" s="129">
        <f>'D.1.2.6.a - Slaboproud - EPS'!J35</f>
        <v>0</v>
      </c>
      <c r="AY98" s="129">
        <f>'D.1.2.6.a - Slaboproud - EPS'!J36</f>
        <v>0</v>
      </c>
      <c r="AZ98" s="129">
        <f>'D.1.2.6.a - Slaboproud - EPS'!F33</f>
        <v>0</v>
      </c>
      <c r="BA98" s="129">
        <f>'D.1.2.6.a - Slaboproud - EPS'!F34</f>
        <v>0</v>
      </c>
      <c r="BB98" s="129">
        <f>'D.1.2.6.a - Slaboproud - EPS'!F35</f>
        <v>0</v>
      </c>
      <c r="BC98" s="129">
        <f>'D.1.2.6.a - Slaboproud - EPS'!F36</f>
        <v>0</v>
      </c>
      <c r="BD98" s="131">
        <f>'D.1.2.6.a - Slaboproud - EPS'!F37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24.7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'D.1.2.6.b - Slaboproud - EVS'!J30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28">
        <v>0</v>
      </c>
      <c r="AT99" s="129">
        <f>ROUND(SUM(AV99:AW99),2)</f>
        <v>0</v>
      </c>
      <c r="AU99" s="130">
        <f>'D.1.2.6.b - Slaboproud - EVS'!P119</f>
        <v>0</v>
      </c>
      <c r="AV99" s="129">
        <f>'D.1.2.6.b - Slaboproud - EVS'!J33</f>
        <v>0</v>
      </c>
      <c r="AW99" s="129">
        <f>'D.1.2.6.b - Slaboproud - EVS'!J34</f>
        <v>0</v>
      </c>
      <c r="AX99" s="129">
        <f>'D.1.2.6.b - Slaboproud - EVS'!J35</f>
        <v>0</v>
      </c>
      <c r="AY99" s="129">
        <f>'D.1.2.6.b - Slaboproud - EVS'!J36</f>
        <v>0</v>
      </c>
      <c r="AZ99" s="129">
        <f>'D.1.2.6.b - Slaboproud - EVS'!F33</f>
        <v>0</v>
      </c>
      <c r="BA99" s="129">
        <f>'D.1.2.6.b - Slaboproud - EVS'!F34</f>
        <v>0</v>
      </c>
      <c r="BB99" s="129">
        <f>'D.1.2.6.b - Slaboproud - EVS'!F35</f>
        <v>0</v>
      </c>
      <c r="BC99" s="129">
        <f>'D.1.2.6.b - Slaboproud - EVS'!F36</f>
        <v>0</v>
      </c>
      <c r="BD99" s="131">
        <f>'D.1.2.6.b - Slaboproud - EVS'!F37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7" customFormat="1" ht="24.75" customHeight="1">
      <c r="A100" s="120" t="s">
        <v>80</v>
      </c>
      <c r="B100" s="121"/>
      <c r="C100" s="122"/>
      <c r="D100" s="123" t="s">
        <v>99</v>
      </c>
      <c r="E100" s="123"/>
      <c r="F100" s="123"/>
      <c r="G100" s="123"/>
      <c r="H100" s="123"/>
      <c r="I100" s="124"/>
      <c r="J100" s="123" t="s">
        <v>100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'D.1.2.6.c - Slaboproud - SKS'!J30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83</v>
      </c>
      <c r="AR100" s="127"/>
      <c r="AS100" s="128">
        <v>0</v>
      </c>
      <c r="AT100" s="129">
        <f>ROUND(SUM(AV100:AW100),2)</f>
        <v>0</v>
      </c>
      <c r="AU100" s="130">
        <f>'D.1.2.6.c - Slaboproud - SKS'!P119</f>
        <v>0</v>
      </c>
      <c r="AV100" s="129">
        <f>'D.1.2.6.c - Slaboproud - SKS'!J33</f>
        <v>0</v>
      </c>
      <c r="AW100" s="129">
        <f>'D.1.2.6.c - Slaboproud - SKS'!J34</f>
        <v>0</v>
      </c>
      <c r="AX100" s="129">
        <f>'D.1.2.6.c - Slaboproud - SKS'!J35</f>
        <v>0</v>
      </c>
      <c r="AY100" s="129">
        <f>'D.1.2.6.c - Slaboproud - SKS'!J36</f>
        <v>0</v>
      </c>
      <c r="AZ100" s="129">
        <f>'D.1.2.6.c - Slaboproud - SKS'!F33</f>
        <v>0</v>
      </c>
      <c r="BA100" s="129">
        <f>'D.1.2.6.c - Slaboproud - SKS'!F34</f>
        <v>0</v>
      </c>
      <c r="BB100" s="129">
        <f>'D.1.2.6.c - Slaboproud - SKS'!F35</f>
        <v>0</v>
      </c>
      <c r="BC100" s="129">
        <f>'D.1.2.6.c - Slaboproud - SKS'!F36</f>
        <v>0</v>
      </c>
      <c r="BD100" s="131">
        <f>'D.1.2.6.c - Slaboproud - SKS'!F37</f>
        <v>0</v>
      </c>
      <c r="BE100" s="7"/>
      <c r="BT100" s="132" t="s">
        <v>84</v>
      </c>
      <c r="BV100" s="132" t="s">
        <v>78</v>
      </c>
      <c r="BW100" s="132" t="s">
        <v>101</v>
      </c>
      <c r="BX100" s="132" t="s">
        <v>5</v>
      </c>
      <c r="CL100" s="132" t="s">
        <v>1</v>
      </c>
      <c r="CM100" s="132" t="s">
        <v>86</v>
      </c>
    </row>
    <row r="101" s="7" customFormat="1" ht="16.5" customHeight="1">
      <c r="A101" s="120" t="s">
        <v>80</v>
      </c>
      <c r="B101" s="121"/>
      <c r="C101" s="122"/>
      <c r="D101" s="123" t="s">
        <v>102</v>
      </c>
      <c r="E101" s="123"/>
      <c r="F101" s="123"/>
      <c r="G101" s="123"/>
      <c r="H101" s="123"/>
      <c r="I101" s="124"/>
      <c r="J101" s="123" t="s">
        <v>103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'D.1.2.7. - Měření a regulace'!J30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83</v>
      </c>
      <c r="AR101" s="127"/>
      <c r="AS101" s="128">
        <v>0</v>
      </c>
      <c r="AT101" s="129">
        <f>ROUND(SUM(AV101:AW101),2)</f>
        <v>0</v>
      </c>
      <c r="AU101" s="130">
        <f>'D.1.2.7. - Měření a regulace'!P120</f>
        <v>0</v>
      </c>
      <c r="AV101" s="129">
        <f>'D.1.2.7. - Měření a regulace'!J33</f>
        <v>0</v>
      </c>
      <c r="AW101" s="129">
        <f>'D.1.2.7. - Měření a regulace'!J34</f>
        <v>0</v>
      </c>
      <c r="AX101" s="129">
        <f>'D.1.2.7. - Měření a regulace'!J35</f>
        <v>0</v>
      </c>
      <c r="AY101" s="129">
        <f>'D.1.2.7. - Měření a regulace'!J36</f>
        <v>0</v>
      </c>
      <c r="AZ101" s="129">
        <f>'D.1.2.7. - Měření a regulace'!F33</f>
        <v>0</v>
      </c>
      <c r="BA101" s="129">
        <f>'D.1.2.7. - Měření a regulace'!F34</f>
        <v>0</v>
      </c>
      <c r="BB101" s="129">
        <f>'D.1.2.7. - Měření a regulace'!F35</f>
        <v>0</v>
      </c>
      <c r="BC101" s="129">
        <f>'D.1.2.7. - Měření a regulace'!F36</f>
        <v>0</v>
      </c>
      <c r="BD101" s="131">
        <f>'D.1.2.7. - Měření a regulace'!F37</f>
        <v>0</v>
      </c>
      <c r="BE101" s="7"/>
      <c r="BT101" s="132" t="s">
        <v>84</v>
      </c>
      <c r="BV101" s="132" t="s">
        <v>78</v>
      </c>
      <c r="BW101" s="132" t="s">
        <v>104</v>
      </c>
      <c r="BX101" s="132" t="s">
        <v>5</v>
      </c>
      <c r="CL101" s="132" t="s">
        <v>1</v>
      </c>
      <c r="CM101" s="132" t="s">
        <v>86</v>
      </c>
    </row>
    <row r="102" s="7" customFormat="1" ht="16.5" customHeight="1">
      <c r="A102" s="120" t="s">
        <v>80</v>
      </c>
      <c r="B102" s="121"/>
      <c r="C102" s="122"/>
      <c r="D102" s="123" t="s">
        <v>105</v>
      </c>
      <c r="E102" s="123"/>
      <c r="F102" s="123"/>
      <c r="G102" s="123"/>
      <c r="H102" s="123"/>
      <c r="I102" s="124"/>
      <c r="J102" s="123" t="s">
        <v>106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'D.2.1. - Sportovní vybavení'!J30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83</v>
      </c>
      <c r="AR102" s="127"/>
      <c r="AS102" s="128">
        <v>0</v>
      </c>
      <c r="AT102" s="129">
        <f>ROUND(SUM(AV102:AW102),2)</f>
        <v>0</v>
      </c>
      <c r="AU102" s="130">
        <f>'D.2.1. - Sportovní vybavení'!P124</f>
        <v>0</v>
      </c>
      <c r="AV102" s="129">
        <f>'D.2.1. - Sportovní vybavení'!J33</f>
        <v>0</v>
      </c>
      <c r="AW102" s="129">
        <f>'D.2.1. - Sportovní vybavení'!J34</f>
        <v>0</v>
      </c>
      <c r="AX102" s="129">
        <f>'D.2.1. - Sportovní vybavení'!J35</f>
        <v>0</v>
      </c>
      <c r="AY102" s="129">
        <f>'D.2.1. - Sportovní vybavení'!J36</f>
        <v>0</v>
      </c>
      <c r="AZ102" s="129">
        <f>'D.2.1. - Sportovní vybavení'!F33</f>
        <v>0</v>
      </c>
      <c r="BA102" s="129">
        <f>'D.2.1. - Sportovní vybavení'!F34</f>
        <v>0</v>
      </c>
      <c r="BB102" s="129">
        <f>'D.2.1. - Sportovní vybavení'!F35</f>
        <v>0</v>
      </c>
      <c r="BC102" s="129">
        <f>'D.2.1. - Sportovní vybavení'!F36</f>
        <v>0</v>
      </c>
      <c r="BD102" s="131">
        <f>'D.2.1. - Sportovní vybavení'!F37</f>
        <v>0</v>
      </c>
      <c r="BE102" s="7"/>
      <c r="BT102" s="132" t="s">
        <v>84</v>
      </c>
      <c r="BV102" s="132" t="s">
        <v>78</v>
      </c>
      <c r="BW102" s="132" t="s">
        <v>107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20" t="s">
        <v>80</v>
      </c>
      <c r="B103" s="121"/>
      <c r="C103" s="122"/>
      <c r="D103" s="123" t="s">
        <v>108</v>
      </c>
      <c r="E103" s="123"/>
      <c r="F103" s="123"/>
      <c r="G103" s="123"/>
      <c r="H103" s="123"/>
      <c r="I103" s="124"/>
      <c r="J103" s="123" t="s">
        <v>109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'D.2.8.a - LED obrazovka, 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83</v>
      </c>
      <c r="AR103" s="127"/>
      <c r="AS103" s="128">
        <v>0</v>
      </c>
      <c r="AT103" s="129">
        <f>ROUND(SUM(AV103:AW103),2)</f>
        <v>0</v>
      </c>
      <c r="AU103" s="130">
        <f>'D.2.8.a - LED obrazovka, ...'!P117</f>
        <v>0</v>
      </c>
      <c r="AV103" s="129">
        <f>'D.2.8.a - LED obrazovka, ...'!J33</f>
        <v>0</v>
      </c>
      <c r="AW103" s="129">
        <f>'D.2.8.a - LED obrazovka, ...'!J34</f>
        <v>0</v>
      </c>
      <c r="AX103" s="129">
        <f>'D.2.8.a - LED obrazovka, ...'!J35</f>
        <v>0</v>
      </c>
      <c r="AY103" s="129">
        <f>'D.2.8.a - LED obrazovka, ...'!J36</f>
        <v>0</v>
      </c>
      <c r="AZ103" s="129">
        <f>'D.2.8.a - LED obrazovka, ...'!F33</f>
        <v>0</v>
      </c>
      <c r="BA103" s="129">
        <f>'D.2.8.a - LED obrazovka, ...'!F34</f>
        <v>0</v>
      </c>
      <c r="BB103" s="129">
        <f>'D.2.8.a - LED obrazovka, ...'!F35</f>
        <v>0</v>
      </c>
      <c r="BC103" s="129">
        <f>'D.2.8.a - LED obrazovka, ...'!F36</f>
        <v>0</v>
      </c>
      <c r="BD103" s="131">
        <f>'D.2.8.a - LED obrazovka, ...'!F37</f>
        <v>0</v>
      </c>
      <c r="BE103" s="7"/>
      <c r="BT103" s="132" t="s">
        <v>84</v>
      </c>
      <c r="BV103" s="132" t="s">
        <v>78</v>
      </c>
      <c r="BW103" s="132" t="s">
        <v>110</v>
      </c>
      <c r="BX103" s="132" t="s">
        <v>5</v>
      </c>
      <c r="CL103" s="132" t="s">
        <v>1</v>
      </c>
      <c r="CM103" s="132" t="s">
        <v>86</v>
      </c>
    </row>
    <row r="104" s="7" customFormat="1" ht="16.5" customHeight="1">
      <c r="A104" s="120" t="s">
        <v>80</v>
      </c>
      <c r="B104" s="121"/>
      <c r="C104" s="122"/>
      <c r="D104" s="123" t="s">
        <v>111</v>
      </c>
      <c r="E104" s="123"/>
      <c r="F104" s="123"/>
      <c r="G104" s="123"/>
      <c r="H104" s="123"/>
      <c r="I104" s="124"/>
      <c r="J104" s="123" t="s">
        <v>112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'D.2.8.b - Ozvučení'!J30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83</v>
      </c>
      <c r="AR104" s="127"/>
      <c r="AS104" s="128">
        <v>0</v>
      </c>
      <c r="AT104" s="129">
        <f>ROUND(SUM(AV104:AW104),2)</f>
        <v>0</v>
      </c>
      <c r="AU104" s="130">
        <f>'D.2.8.b - Ozvučení'!P117</f>
        <v>0</v>
      </c>
      <c r="AV104" s="129">
        <f>'D.2.8.b - Ozvučení'!J33</f>
        <v>0</v>
      </c>
      <c r="AW104" s="129">
        <f>'D.2.8.b - Ozvučení'!J34</f>
        <v>0</v>
      </c>
      <c r="AX104" s="129">
        <f>'D.2.8.b - Ozvučení'!J35</f>
        <v>0</v>
      </c>
      <c r="AY104" s="129">
        <f>'D.2.8.b - Ozvučení'!J36</f>
        <v>0</v>
      </c>
      <c r="AZ104" s="129">
        <f>'D.2.8.b - Ozvučení'!F33</f>
        <v>0</v>
      </c>
      <c r="BA104" s="129">
        <f>'D.2.8.b - Ozvučení'!F34</f>
        <v>0</v>
      </c>
      <c r="BB104" s="129">
        <f>'D.2.8.b - Ozvučení'!F35</f>
        <v>0</v>
      </c>
      <c r="BC104" s="129">
        <f>'D.2.8.b - Ozvučení'!F36</f>
        <v>0</v>
      </c>
      <c r="BD104" s="131">
        <f>'D.2.8.b - Ozvučení'!F37</f>
        <v>0</v>
      </c>
      <c r="BE104" s="7"/>
      <c r="BT104" s="132" t="s">
        <v>84</v>
      </c>
      <c r="BV104" s="132" t="s">
        <v>78</v>
      </c>
      <c r="BW104" s="132" t="s">
        <v>113</v>
      </c>
      <c r="BX104" s="132" t="s">
        <v>5</v>
      </c>
      <c r="CL104" s="132" t="s">
        <v>1</v>
      </c>
      <c r="CM104" s="132" t="s">
        <v>86</v>
      </c>
    </row>
    <row r="105" s="7" customFormat="1" ht="16.5" customHeight="1">
      <c r="A105" s="120" t="s">
        <v>80</v>
      </c>
      <c r="B105" s="121"/>
      <c r="C105" s="122"/>
      <c r="D105" s="123" t="s">
        <v>114</v>
      </c>
      <c r="E105" s="123"/>
      <c r="F105" s="123"/>
      <c r="G105" s="123"/>
      <c r="H105" s="123"/>
      <c r="I105" s="124"/>
      <c r="J105" s="123" t="s">
        <v>115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'VRN - Vedlejší rozpočtové...'!J30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83</v>
      </c>
      <c r="AR105" s="127"/>
      <c r="AS105" s="133">
        <v>0</v>
      </c>
      <c r="AT105" s="134">
        <f>ROUND(SUM(AV105:AW105),2)</f>
        <v>0</v>
      </c>
      <c r="AU105" s="135">
        <f>'VRN - Vedlejší rozpočtové...'!P117</f>
        <v>0</v>
      </c>
      <c r="AV105" s="134">
        <f>'VRN - Vedlejší rozpočtové...'!J33</f>
        <v>0</v>
      </c>
      <c r="AW105" s="134">
        <f>'VRN - Vedlejší rozpočtové...'!J34</f>
        <v>0</v>
      </c>
      <c r="AX105" s="134">
        <f>'VRN - Vedlejší rozpočtové...'!J35</f>
        <v>0</v>
      </c>
      <c r="AY105" s="134">
        <f>'VRN - Vedlejší rozpočtové...'!J36</f>
        <v>0</v>
      </c>
      <c r="AZ105" s="134">
        <f>'VRN - Vedlejší rozpočtové...'!F33</f>
        <v>0</v>
      </c>
      <c r="BA105" s="134">
        <f>'VRN - Vedlejší rozpočtové...'!F34</f>
        <v>0</v>
      </c>
      <c r="BB105" s="134">
        <f>'VRN - Vedlejší rozpočtové...'!F35</f>
        <v>0</v>
      </c>
      <c r="BC105" s="134">
        <f>'VRN - Vedlejší rozpočtové...'!F36</f>
        <v>0</v>
      </c>
      <c r="BD105" s="136">
        <f>'VRN - Vedlejší rozpočtové...'!F37</f>
        <v>0</v>
      </c>
      <c r="BE105" s="7"/>
      <c r="BT105" s="132" t="s">
        <v>84</v>
      </c>
      <c r="BV105" s="132" t="s">
        <v>78</v>
      </c>
      <c r="BW105" s="132" t="s">
        <v>116</v>
      </c>
      <c r="BX105" s="132" t="s">
        <v>5</v>
      </c>
      <c r="CL105" s="132" t="s">
        <v>1</v>
      </c>
      <c r="CM105" s="132" t="s">
        <v>86</v>
      </c>
    </row>
    <row r="106" s="2" customFormat="1" ht="30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5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</row>
  </sheetData>
  <sheetProtection sheet="1" formatColumns="0" formatRows="0" objects="1" scenarios="1" spinCount="100000" saltValue="Re/5WFcmkTtVLCYRJTKsIh9wc8A8KcP2iwbHZ1n755PZxnVFO4NvcID18ErxUzc3VeepZdy/anh/2/5lO//gIg==" hashValue="B/3rg2GUeIemRsbsmavPgq1eD+gYnvp71OrumDFS7hSABxQ+TGO/B2pp64dpCqhkDeN9EGesoEs9nM+9pDexwQ==" algorithmName="SHA-512" password="CC35"/>
  <mergeCells count="82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G94:AM94"/>
    <mergeCell ref="AN94:AP94"/>
  </mergeCells>
  <hyperlinks>
    <hyperlink ref="A95" location="'D.1.1. - Architektonicko ...'!C2" display="/"/>
    <hyperlink ref="A96" location="'D.1.2.1.b - Zdravotně tec...'!C2" display="/"/>
    <hyperlink ref="A97" location="'D.1.2.2 - Plynová odběrná...'!C2" display="/"/>
    <hyperlink ref="A98" location="'D.1.2.6.a - Slaboproud - EPS'!C2" display="/"/>
    <hyperlink ref="A99" location="'D.1.2.6.b - Slaboproud - EVS'!C2" display="/"/>
    <hyperlink ref="A100" location="'D.1.2.6.c - Slaboproud - SKS'!C2" display="/"/>
    <hyperlink ref="A101" location="'D.1.2.7. - Měření a regulace'!C2" display="/"/>
    <hyperlink ref="A102" location="'D.2.1. - Sportovní vybavení'!C2" display="/"/>
    <hyperlink ref="A103" location="'D.2.8.a - LED obrazovka, ...'!C2" display="/"/>
    <hyperlink ref="A104" location="'D.2.8.b - Ozvučení'!C2" display="/"/>
    <hyperlink ref="A105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1976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ROUND((SUM(BE117:BE156)),  2)</f>
        <v>0</v>
      </c>
      <c r="G33" s="39"/>
      <c r="H33" s="39"/>
      <c r="I33" s="156">
        <v>0.20999999999999999</v>
      </c>
      <c r="J33" s="155">
        <f>ROUND(((SUM(BE117:BE156))*I33),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ROUND((SUM(BF117:BF156)),  2)</f>
        <v>0</v>
      </c>
      <c r="G34" s="39"/>
      <c r="H34" s="39"/>
      <c r="I34" s="156">
        <v>0.12</v>
      </c>
      <c r="J34" s="155">
        <f>ROUND(((SUM(BF117:BF156))*I34),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ROUND((SUM(BG117:BG156)),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ROUND((SUM(BH117:BH156)),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ROUND((SUM(BI117:BI156)),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D.2.8.a - LED obrazovka, ovládání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1977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149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ZŠ Mařádkova - hala -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D.2.8.a - LED obrazovka, ovládání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Mařádkova 518/15, Předměstí, 746 01 Opava</v>
      </c>
      <c r="G111" s="41"/>
      <c r="H111" s="41"/>
      <c r="I111" s="33" t="s">
        <v>22</v>
      </c>
      <c r="J111" s="80" t="str">
        <f>IF(J12="","",J12)</f>
        <v>26. 1. 2026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Statutární město Opava</v>
      </c>
      <c r="G113" s="41"/>
      <c r="H113" s="41"/>
      <c r="I113" s="33" t="s">
        <v>30</v>
      </c>
      <c r="J113" s="37" t="str">
        <f>E21</f>
        <v>ARCHITEKTONICKÁ KANCELÁŘ CHVÁTAL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150</v>
      </c>
      <c r="D116" s="195" t="s">
        <v>61</v>
      </c>
      <c r="E116" s="195" t="s">
        <v>57</v>
      </c>
      <c r="F116" s="195" t="s">
        <v>58</v>
      </c>
      <c r="G116" s="195" t="s">
        <v>151</v>
      </c>
      <c r="H116" s="195" t="s">
        <v>152</v>
      </c>
      <c r="I116" s="195" t="s">
        <v>153</v>
      </c>
      <c r="J116" s="195" t="s">
        <v>122</v>
      </c>
      <c r="K116" s="196" t="s">
        <v>154</v>
      </c>
      <c r="L116" s="197"/>
      <c r="M116" s="101" t="s">
        <v>1</v>
      </c>
      <c r="N116" s="102" t="s">
        <v>40</v>
      </c>
      <c r="O116" s="102" t="s">
        <v>155</v>
      </c>
      <c r="P116" s="102" t="s">
        <v>156</v>
      </c>
      <c r="Q116" s="102" t="s">
        <v>157</v>
      </c>
      <c r="R116" s="102" t="s">
        <v>158</v>
      </c>
      <c r="S116" s="102" t="s">
        <v>159</v>
      </c>
      <c r="T116" s="103" t="s">
        <v>160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161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124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1350</v>
      </c>
      <c r="F118" s="206" t="s">
        <v>1978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SUM(P119:P156)</f>
        <v>0</v>
      </c>
      <c r="Q118" s="211"/>
      <c r="R118" s="212">
        <f>SUM(R119:R156)</f>
        <v>0</v>
      </c>
      <c r="S118" s="211"/>
      <c r="T118" s="213">
        <f>SUM(T119:T156)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164</v>
      </c>
      <c r="BK118" s="216">
        <f>SUM(BK119:BK156)</f>
        <v>0</v>
      </c>
    </row>
    <row r="119" s="2" customFormat="1" ht="16.5" customHeight="1">
      <c r="A119" s="39"/>
      <c r="B119" s="40"/>
      <c r="C119" s="219" t="s">
        <v>84</v>
      </c>
      <c r="D119" s="219" t="s">
        <v>166</v>
      </c>
      <c r="E119" s="220" t="s">
        <v>1979</v>
      </c>
      <c r="F119" s="221" t="s">
        <v>1980</v>
      </c>
      <c r="G119" s="222" t="s">
        <v>169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41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171</v>
      </c>
      <c r="AT119" s="230" t="s">
        <v>166</v>
      </c>
      <c r="AU119" s="230" t="s">
        <v>84</v>
      </c>
      <c r="AY119" s="18" t="s">
        <v>164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171</v>
      </c>
      <c r="BM119" s="230" t="s">
        <v>86</v>
      </c>
    </row>
    <row r="120" s="2" customFormat="1">
      <c r="A120" s="39"/>
      <c r="B120" s="40"/>
      <c r="C120" s="41"/>
      <c r="D120" s="232" t="s">
        <v>173</v>
      </c>
      <c r="E120" s="41"/>
      <c r="F120" s="233" t="s">
        <v>1980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173</v>
      </c>
      <c r="AU120" s="18" t="s">
        <v>84</v>
      </c>
    </row>
    <row r="121" s="2" customFormat="1" ht="16.5" customHeight="1">
      <c r="A121" s="39"/>
      <c r="B121" s="40"/>
      <c r="C121" s="219" t="s">
        <v>86</v>
      </c>
      <c r="D121" s="219" t="s">
        <v>166</v>
      </c>
      <c r="E121" s="220" t="s">
        <v>1981</v>
      </c>
      <c r="F121" s="221" t="s">
        <v>1982</v>
      </c>
      <c r="G121" s="222" t="s">
        <v>169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171</v>
      </c>
      <c r="AT121" s="230" t="s">
        <v>166</v>
      </c>
      <c r="AU121" s="230" t="s">
        <v>84</v>
      </c>
      <c r="AY121" s="18" t="s">
        <v>164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171</v>
      </c>
      <c r="BM121" s="230" t="s">
        <v>171</v>
      </c>
    </row>
    <row r="122" s="2" customFormat="1">
      <c r="A122" s="39"/>
      <c r="B122" s="40"/>
      <c r="C122" s="41"/>
      <c r="D122" s="232" t="s">
        <v>173</v>
      </c>
      <c r="E122" s="41"/>
      <c r="F122" s="233" t="s">
        <v>1982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84</v>
      </c>
    </row>
    <row r="123" s="2" customFormat="1" ht="16.5" customHeight="1">
      <c r="A123" s="39"/>
      <c r="B123" s="40"/>
      <c r="C123" s="219" t="s">
        <v>185</v>
      </c>
      <c r="D123" s="219" t="s">
        <v>166</v>
      </c>
      <c r="E123" s="220" t="s">
        <v>1983</v>
      </c>
      <c r="F123" s="221" t="s">
        <v>1984</v>
      </c>
      <c r="G123" s="222" t="s">
        <v>169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171</v>
      </c>
      <c r="AT123" s="230" t="s">
        <v>166</v>
      </c>
      <c r="AU123" s="230" t="s">
        <v>84</v>
      </c>
      <c r="AY123" s="18" t="s">
        <v>164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171</v>
      </c>
      <c r="BM123" s="230" t="s">
        <v>209</v>
      </c>
    </row>
    <row r="124" s="2" customFormat="1">
      <c r="A124" s="39"/>
      <c r="B124" s="40"/>
      <c r="C124" s="41"/>
      <c r="D124" s="232" t="s">
        <v>173</v>
      </c>
      <c r="E124" s="41"/>
      <c r="F124" s="233" t="s">
        <v>1984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173</v>
      </c>
      <c r="AU124" s="18" t="s">
        <v>84</v>
      </c>
    </row>
    <row r="125" s="2" customFormat="1" ht="16.5" customHeight="1">
      <c r="A125" s="39"/>
      <c r="B125" s="40"/>
      <c r="C125" s="219" t="s">
        <v>171</v>
      </c>
      <c r="D125" s="219" t="s">
        <v>166</v>
      </c>
      <c r="E125" s="220" t="s">
        <v>1985</v>
      </c>
      <c r="F125" s="221" t="s">
        <v>1986</v>
      </c>
      <c r="G125" s="222" t="s">
        <v>169</v>
      </c>
      <c r="H125" s="223">
        <v>2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166</v>
      </c>
      <c r="AU125" s="230" t="s">
        <v>84</v>
      </c>
      <c r="AY125" s="18" t="s">
        <v>164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171</v>
      </c>
      <c r="BM125" s="230" t="s">
        <v>248</v>
      </c>
    </row>
    <row r="126" s="2" customFormat="1">
      <c r="A126" s="39"/>
      <c r="B126" s="40"/>
      <c r="C126" s="41"/>
      <c r="D126" s="232" t="s">
        <v>173</v>
      </c>
      <c r="E126" s="41"/>
      <c r="F126" s="233" t="s">
        <v>1986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84</v>
      </c>
    </row>
    <row r="127" s="2" customFormat="1" ht="21.75" customHeight="1">
      <c r="A127" s="39"/>
      <c r="B127" s="40"/>
      <c r="C127" s="219" t="s">
        <v>201</v>
      </c>
      <c r="D127" s="219" t="s">
        <v>166</v>
      </c>
      <c r="E127" s="220" t="s">
        <v>1987</v>
      </c>
      <c r="F127" s="221" t="s">
        <v>1988</v>
      </c>
      <c r="G127" s="222" t="s">
        <v>169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84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1365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1988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84</v>
      </c>
    </row>
    <row r="129" s="2" customFormat="1" ht="16.5" customHeight="1">
      <c r="A129" s="39"/>
      <c r="B129" s="40"/>
      <c r="C129" s="219" t="s">
        <v>209</v>
      </c>
      <c r="D129" s="219" t="s">
        <v>166</v>
      </c>
      <c r="E129" s="220" t="s">
        <v>1989</v>
      </c>
      <c r="F129" s="221" t="s">
        <v>1990</v>
      </c>
      <c r="G129" s="222" t="s">
        <v>169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8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1990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2" customFormat="1" ht="16.5" customHeight="1">
      <c r="A131" s="39"/>
      <c r="B131" s="40"/>
      <c r="C131" s="219" t="s">
        <v>1370</v>
      </c>
      <c r="D131" s="219" t="s">
        <v>166</v>
      </c>
      <c r="E131" s="220" t="s">
        <v>1991</v>
      </c>
      <c r="F131" s="221" t="s">
        <v>1992</v>
      </c>
      <c r="G131" s="222" t="s">
        <v>169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166</v>
      </c>
      <c r="AU131" s="230" t="s">
        <v>84</v>
      </c>
      <c r="AY131" s="18" t="s">
        <v>164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171</v>
      </c>
      <c r="BM131" s="230" t="s">
        <v>1373</v>
      </c>
    </row>
    <row r="132" s="2" customFormat="1">
      <c r="A132" s="39"/>
      <c r="B132" s="40"/>
      <c r="C132" s="41"/>
      <c r="D132" s="232" t="s">
        <v>173</v>
      </c>
      <c r="E132" s="41"/>
      <c r="F132" s="233" t="s">
        <v>1992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84</v>
      </c>
    </row>
    <row r="133" s="2" customFormat="1" ht="37.8" customHeight="1">
      <c r="A133" s="39"/>
      <c r="B133" s="40"/>
      <c r="C133" s="219" t="s">
        <v>248</v>
      </c>
      <c r="D133" s="219" t="s">
        <v>166</v>
      </c>
      <c r="E133" s="220" t="s">
        <v>1993</v>
      </c>
      <c r="F133" s="221" t="s">
        <v>1994</v>
      </c>
      <c r="G133" s="222" t="s">
        <v>169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171</v>
      </c>
      <c r="AT133" s="230" t="s">
        <v>166</v>
      </c>
      <c r="AU133" s="230" t="s">
        <v>84</v>
      </c>
      <c r="AY133" s="18" t="s">
        <v>164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171</v>
      </c>
      <c r="BM133" s="230" t="s">
        <v>237</v>
      </c>
    </row>
    <row r="134" s="2" customFormat="1">
      <c r="A134" s="39"/>
      <c r="B134" s="40"/>
      <c r="C134" s="41"/>
      <c r="D134" s="232" t="s">
        <v>173</v>
      </c>
      <c r="E134" s="41"/>
      <c r="F134" s="233" t="s">
        <v>1994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173</v>
      </c>
      <c r="AU134" s="18" t="s">
        <v>84</v>
      </c>
    </row>
    <row r="135" s="2" customFormat="1" ht="16.5" customHeight="1">
      <c r="A135" s="39"/>
      <c r="B135" s="40"/>
      <c r="C135" s="219" t="s">
        <v>685</v>
      </c>
      <c r="D135" s="219" t="s">
        <v>166</v>
      </c>
      <c r="E135" s="220" t="s">
        <v>1995</v>
      </c>
      <c r="F135" s="221" t="s">
        <v>1996</v>
      </c>
      <c r="G135" s="222" t="s">
        <v>169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171</v>
      </c>
      <c r="AT135" s="230" t="s">
        <v>166</v>
      </c>
      <c r="AU135" s="230" t="s">
        <v>84</v>
      </c>
      <c r="AY135" s="18" t="s">
        <v>164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171</v>
      </c>
      <c r="BM135" s="230" t="s">
        <v>251</v>
      </c>
    </row>
    <row r="136" s="2" customFormat="1">
      <c r="A136" s="39"/>
      <c r="B136" s="40"/>
      <c r="C136" s="41"/>
      <c r="D136" s="232" t="s">
        <v>173</v>
      </c>
      <c r="E136" s="41"/>
      <c r="F136" s="233" t="s">
        <v>1996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84</v>
      </c>
    </row>
    <row r="137" s="2" customFormat="1" ht="16.5" customHeight="1">
      <c r="A137" s="39"/>
      <c r="B137" s="40"/>
      <c r="C137" s="219" t="s">
        <v>1365</v>
      </c>
      <c r="D137" s="219" t="s">
        <v>166</v>
      </c>
      <c r="E137" s="220" t="s">
        <v>1997</v>
      </c>
      <c r="F137" s="221" t="s">
        <v>1998</v>
      </c>
      <c r="G137" s="222" t="s">
        <v>169</v>
      </c>
      <c r="H137" s="223">
        <v>2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1384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1998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2" customFormat="1" ht="49.05" customHeight="1">
      <c r="A139" s="39"/>
      <c r="B139" s="40"/>
      <c r="C139" s="219" t="s">
        <v>1385</v>
      </c>
      <c r="D139" s="219" t="s">
        <v>166</v>
      </c>
      <c r="E139" s="220" t="s">
        <v>1999</v>
      </c>
      <c r="F139" s="221" t="s">
        <v>2000</v>
      </c>
      <c r="G139" s="222" t="s">
        <v>169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171</v>
      </c>
      <c r="AT139" s="230" t="s">
        <v>166</v>
      </c>
      <c r="AU139" s="230" t="s">
        <v>84</v>
      </c>
      <c r="AY139" s="18" t="s">
        <v>164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171</v>
      </c>
      <c r="BM139" s="230" t="s">
        <v>1388</v>
      </c>
    </row>
    <row r="140" s="2" customFormat="1">
      <c r="A140" s="39"/>
      <c r="B140" s="40"/>
      <c r="C140" s="41"/>
      <c r="D140" s="232" t="s">
        <v>173</v>
      </c>
      <c r="E140" s="41"/>
      <c r="F140" s="233" t="s">
        <v>2000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173</v>
      </c>
      <c r="AU140" s="18" t="s">
        <v>84</v>
      </c>
    </row>
    <row r="141" s="2" customFormat="1" ht="16.5" customHeight="1">
      <c r="A141" s="39"/>
      <c r="B141" s="40"/>
      <c r="C141" s="219" t="s">
        <v>8</v>
      </c>
      <c r="D141" s="219" t="s">
        <v>166</v>
      </c>
      <c r="E141" s="220" t="s">
        <v>2001</v>
      </c>
      <c r="F141" s="221" t="s">
        <v>2002</v>
      </c>
      <c r="G141" s="222" t="s">
        <v>169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171</v>
      </c>
      <c r="AT141" s="230" t="s">
        <v>166</v>
      </c>
      <c r="AU141" s="230" t="s">
        <v>84</v>
      </c>
      <c r="AY141" s="18" t="s">
        <v>164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171</v>
      </c>
      <c r="BM141" s="230" t="s">
        <v>693</v>
      </c>
    </row>
    <row r="142" s="2" customFormat="1">
      <c r="A142" s="39"/>
      <c r="B142" s="40"/>
      <c r="C142" s="41"/>
      <c r="D142" s="232" t="s">
        <v>173</v>
      </c>
      <c r="E142" s="41"/>
      <c r="F142" s="233" t="s">
        <v>2002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84</v>
      </c>
    </row>
    <row r="143" s="2" customFormat="1" ht="24.15" customHeight="1">
      <c r="A143" s="39"/>
      <c r="B143" s="40"/>
      <c r="C143" s="219" t="s">
        <v>1391</v>
      </c>
      <c r="D143" s="219" t="s">
        <v>166</v>
      </c>
      <c r="E143" s="220" t="s">
        <v>2003</v>
      </c>
      <c r="F143" s="221" t="s">
        <v>2004</v>
      </c>
      <c r="G143" s="222" t="s">
        <v>169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171</v>
      </c>
      <c r="AT143" s="230" t="s">
        <v>166</v>
      </c>
      <c r="AU143" s="230" t="s">
        <v>84</v>
      </c>
      <c r="AY143" s="18" t="s">
        <v>164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171</v>
      </c>
      <c r="BM143" s="230" t="s">
        <v>265</v>
      </c>
    </row>
    <row r="144" s="2" customFormat="1">
      <c r="A144" s="39"/>
      <c r="B144" s="40"/>
      <c r="C144" s="41"/>
      <c r="D144" s="232" t="s">
        <v>173</v>
      </c>
      <c r="E144" s="41"/>
      <c r="F144" s="233" t="s">
        <v>2004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173</v>
      </c>
      <c r="AU144" s="18" t="s">
        <v>84</v>
      </c>
    </row>
    <row r="145" s="2" customFormat="1" ht="24.15" customHeight="1">
      <c r="A145" s="39"/>
      <c r="B145" s="40"/>
      <c r="C145" s="219" t="s">
        <v>1373</v>
      </c>
      <c r="D145" s="219" t="s">
        <v>166</v>
      </c>
      <c r="E145" s="220" t="s">
        <v>2005</v>
      </c>
      <c r="F145" s="221" t="s">
        <v>2006</v>
      </c>
      <c r="G145" s="222" t="s">
        <v>169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171</v>
      </c>
      <c r="AT145" s="230" t="s">
        <v>166</v>
      </c>
      <c r="AU145" s="230" t="s">
        <v>84</v>
      </c>
      <c r="AY145" s="18" t="s">
        <v>164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171</v>
      </c>
      <c r="BM145" s="230" t="s">
        <v>278</v>
      </c>
    </row>
    <row r="146" s="2" customFormat="1">
      <c r="A146" s="39"/>
      <c r="B146" s="40"/>
      <c r="C146" s="41"/>
      <c r="D146" s="232" t="s">
        <v>173</v>
      </c>
      <c r="E146" s="41"/>
      <c r="F146" s="233" t="s">
        <v>2006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173</v>
      </c>
      <c r="AU146" s="18" t="s">
        <v>84</v>
      </c>
    </row>
    <row r="147" s="2" customFormat="1" ht="16.5" customHeight="1">
      <c r="A147" s="39"/>
      <c r="B147" s="40"/>
      <c r="C147" s="219" t="s">
        <v>227</v>
      </c>
      <c r="D147" s="219" t="s">
        <v>166</v>
      </c>
      <c r="E147" s="220" t="s">
        <v>2007</v>
      </c>
      <c r="F147" s="221" t="s">
        <v>2008</v>
      </c>
      <c r="G147" s="222" t="s">
        <v>169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166</v>
      </c>
      <c r="AU147" s="230" t="s">
        <v>84</v>
      </c>
      <c r="AY147" s="18" t="s">
        <v>164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171</v>
      </c>
      <c r="BM147" s="230" t="s">
        <v>1398</v>
      </c>
    </row>
    <row r="148" s="2" customFormat="1">
      <c r="A148" s="39"/>
      <c r="B148" s="40"/>
      <c r="C148" s="41"/>
      <c r="D148" s="232" t="s">
        <v>173</v>
      </c>
      <c r="E148" s="41"/>
      <c r="F148" s="233" t="s">
        <v>2008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84</v>
      </c>
    </row>
    <row r="149" s="2" customFormat="1" ht="16.5" customHeight="1">
      <c r="A149" s="39"/>
      <c r="B149" s="40"/>
      <c r="C149" s="219" t="s">
        <v>237</v>
      </c>
      <c r="D149" s="219" t="s">
        <v>166</v>
      </c>
      <c r="E149" s="220" t="s">
        <v>2009</v>
      </c>
      <c r="F149" s="221" t="s">
        <v>2010</v>
      </c>
      <c r="G149" s="222" t="s">
        <v>169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171</v>
      </c>
      <c r="AT149" s="230" t="s">
        <v>166</v>
      </c>
      <c r="AU149" s="230" t="s">
        <v>84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171</v>
      </c>
      <c r="BM149" s="230" t="s">
        <v>291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2010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84</v>
      </c>
    </row>
    <row r="151" s="2" customFormat="1" ht="24.15" customHeight="1">
      <c r="A151" s="39"/>
      <c r="B151" s="40"/>
      <c r="C151" s="219" t="s">
        <v>243</v>
      </c>
      <c r="D151" s="219" t="s">
        <v>166</v>
      </c>
      <c r="E151" s="220" t="s">
        <v>2011</v>
      </c>
      <c r="F151" s="221" t="s">
        <v>2012</v>
      </c>
      <c r="G151" s="222" t="s">
        <v>169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171</v>
      </c>
      <c r="AT151" s="230" t="s">
        <v>166</v>
      </c>
      <c r="AU151" s="230" t="s">
        <v>84</v>
      </c>
      <c r="AY151" s="18" t="s">
        <v>164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171</v>
      </c>
      <c r="BM151" s="230" t="s">
        <v>305</v>
      </c>
    </row>
    <row r="152" s="2" customFormat="1">
      <c r="A152" s="39"/>
      <c r="B152" s="40"/>
      <c r="C152" s="41"/>
      <c r="D152" s="232" t="s">
        <v>173</v>
      </c>
      <c r="E152" s="41"/>
      <c r="F152" s="233" t="s">
        <v>2012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173</v>
      </c>
      <c r="AU152" s="18" t="s">
        <v>84</v>
      </c>
    </row>
    <row r="153" s="2" customFormat="1" ht="21.75" customHeight="1">
      <c r="A153" s="39"/>
      <c r="B153" s="40"/>
      <c r="C153" s="219" t="s">
        <v>251</v>
      </c>
      <c r="D153" s="219" t="s">
        <v>166</v>
      </c>
      <c r="E153" s="220" t="s">
        <v>2013</v>
      </c>
      <c r="F153" s="221" t="s">
        <v>2014</v>
      </c>
      <c r="G153" s="222" t="s">
        <v>169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171</v>
      </c>
      <c r="AT153" s="230" t="s">
        <v>166</v>
      </c>
      <c r="AU153" s="230" t="s">
        <v>84</v>
      </c>
      <c r="AY153" s="18" t="s">
        <v>164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171</v>
      </c>
      <c r="BM153" s="230" t="s">
        <v>319</v>
      </c>
    </row>
    <row r="154" s="2" customFormat="1">
      <c r="A154" s="39"/>
      <c r="B154" s="40"/>
      <c r="C154" s="41"/>
      <c r="D154" s="232" t="s">
        <v>173</v>
      </c>
      <c r="E154" s="41"/>
      <c r="F154" s="233" t="s">
        <v>2014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84</v>
      </c>
    </row>
    <row r="155" s="2" customFormat="1" ht="16.5" customHeight="1">
      <c r="A155" s="39"/>
      <c r="B155" s="40"/>
      <c r="C155" s="219" t="s">
        <v>1405</v>
      </c>
      <c r="D155" s="219" t="s">
        <v>166</v>
      </c>
      <c r="E155" s="220" t="s">
        <v>2015</v>
      </c>
      <c r="F155" s="221" t="s">
        <v>2016</v>
      </c>
      <c r="G155" s="222" t="s">
        <v>169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166</v>
      </c>
      <c r="AU155" s="230" t="s">
        <v>84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171</v>
      </c>
      <c r="BM155" s="230" t="s">
        <v>345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2016</v>
      </c>
      <c r="G156" s="41"/>
      <c r="H156" s="41"/>
      <c r="I156" s="234"/>
      <c r="J156" s="41"/>
      <c r="K156" s="41"/>
      <c r="L156" s="45"/>
      <c r="M156" s="293"/>
      <c r="N156" s="294"/>
      <c r="O156" s="295"/>
      <c r="P156" s="295"/>
      <c r="Q156" s="295"/>
      <c r="R156" s="295"/>
      <c r="S156" s="295"/>
      <c r="T156" s="29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84</v>
      </c>
    </row>
    <row r="157" s="2" customFormat="1" ht="6.96" customHeight="1">
      <c r="A157" s="39"/>
      <c r="B157" s="67"/>
      <c r="C157" s="68"/>
      <c r="D157" s="68"/>
      <c r="E157" s="68"/>
      <c r="F157" s="68"/>
      <c r="G157" s="68"/>
      <c r="H157" s="68"/>
      <c r="I157" s="68"/>
      <c r="J157" s="68"/>
      <c r="K157" s="68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CA5YG8PtqI+DrMhmKEi86O29+VZJfvrn6KTaXB7P8vzYk/9sSTsZ7g8MxKjweIGOxGbQGvIjjDGXUTAGKPjBuA==" hashValue="5bi/pyZWOvTUv9G0/YWzkQH5183rhXj91VawRSSOrYcWRxYktMeKlS0PEd0+mS9582a8nPZUiI63E5ij1k7eXw==" algorithmName="SHA-512" password="CC35"/>
  <autoFilter ref="C116:K15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ROUND((SUM(BE117:BE138)),  2)</f>
        <v>0</v>
      </c>
      <c r="G33" s="39"/>
      <c r="H33" s="39"/>
      <c r="I33" s="156">
        <v>0.20999999999999999</v>
      </c>
      <c r="J33" s="155">
        <f>ROUND(((SUM(BE117:BE138))*I33),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ROUND((SUM(BF117:BF138)),  2)</f>
        <v>0</v>
      </c>
      <c r="G34" s="39"/>
      <c r="H34" s="39"/>
      <c r="I34" s="156">
        <v>0.12</v>
      </c>
      <c r="J34" s="155">
        <f>ROUND(((SUM(BF117:BF138))*I34),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ROUND((SUM(BG117:BG138)),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ROUND((SUM(BH117:BH138)),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ROUND((SUM(BI117:BI138)),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D.2.8.b - Ozvučení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2018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149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ZŠ Mařádkova - hala -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D.2.8.b - Ozvučení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Mařádkova 518/15, Předměstí, 746 01 Opava</v>
      </c>
      <c r="G111" s="41"/>
      <c r="H111" s="41"/>
      <c r="I111" s="33" t="s">
        <v>22</v>
      </c>
      <c r="J111" s="80" t="str">
        <f>IF(J12="","",J12)</f>
        <v>26. 1. 2026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Statutární město Opava</v>
      </c>
      <c r="G113" s="41"/>
      <c r="H113" s="41"/>
      <c r="I113" s="33" t="s">
        <v>30</v>
      </c>
      <c r="J113" s="37" t="str">
        <f>E21</f>
        <v>ARCHITEKTONICKÁ KANCELÁŘ CHVÁTAL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150</v>
      </c>
      <c r="D116" s="195" t="s">
        <v>61</v>
      </c>
      <c r="E116" s="195" t="s">
        <v>57</v>
      </c>
      <c r="F116" s="195" t="s">
        <v>58</v>
      </c>
      <c r="G116" s="195" t="s">
        <v>151</v>
      </c>
      <c r="H116" s="195" t="s">
        <v>152</v>
      </c>
      <c r="I116" s="195" t="s">
        <v>153</v>
      </c>
      <c r="J116" s="195" t="s">
        <v>122</v>
      </c>
      <c r="K116" s="196" t="s">
        <v>154</v>
      </c>
      <c r="L116" s="197"/>
      <c r="M116" s="101" t="s">
        <v>1</v>
      </c>
      <c r="N116" s="102" t="s">
        <v>40</v>
      </c>
      <c r="O116" s="102" t="s">
        <v>155</v>
      </c>
      <c r="P116" s="102" t="s">
        <v>156</v>
      </c>
      <c r="Q116" s="102" t="s">
        <v>157</v>
      </c>
      <c r="R116" s="102" t="s">
        <v>158</v>
      </c>
      <c r="S116" s="102" t="s">
        <v>159</v>
      </c>
      <c r="T116" s="103" t="s">
        <v>160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161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124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1350</v>
      </c>
      <c r="F118" s="206" t="s">
        <v>112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SUM(P119:P138)</f>
        <v>0</v>
      </c>
      <c r="Q118" s="211"/>
      <c r="R118" s="212">
        <f>SUM(R119:R138)</f>
        <v>0</v>
      </c>
      <c r="S118" s="211"/>
      <c r="T118" s="213">
        <f>SUM(T119:T138)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164</v>
      </c>
      <c r="BK118" s="216">
        <f>SUM(BK119:BK138)</f>
        <v>0</v>
      </c>
    </row>
    <row r="119" s="2" customFormat="1" ht="16.5" customHeight="1">
      <c r="A119" s="39"/>
      <c r="B119" s="40"/>
      <c r="C119" s="219" t="s">
        <v>84</v>
      </c>
      <c r="D119" s="219" t="s">
        <v>166</v>
      </c>
      <c r="E119" s="220" t="s">
        <v>2019</v>
      </c>
      <c r="F119" s="221" t="s">
        <v>2020</v>
      </c>
      <c r="G119" s="222" t="s">
        <v>169</v>
      </c>
      <c r="H119" s="223">
        <v>4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41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171</v>
      </c>
      <c r="AT119" s="230" t="s">
        <v>166</v>
      </c>
      <c r="AU119" s="230" t="s">
        <v>84</v>
      </c>
      <c r="AY119" s="18" t="s">
        <v>164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171</v>
      </c>
      <c r="BM119" s="230" t="s">
        <v>86</v>
      </c>
    </row>
    <row r="120" s="2" customFormat="1">
      <c r="A120" s="39"/>
      <c r="B120" s="40"/>
      <c r="C120" s="41"/>
      <c r="D120" s="232" t="s">
        <v>173</v>
      </c>
      <c r="E120" s="41"/>
      <c r="F120" s="233" t="s">
        <v>2020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173</v>
      </c>
      <c r="AU120" s="18" t="s">
        <v>84</v>
      </c>
    </row>
    <row r="121" s="2" customFormat="1" ht="16.5" customHeight="1">
      <c r="A121" s="39"/>
      <c r="B121" s="40"/>
      <c r="C121" s="219" t="s">
        <v>86</v>
      </c>
      <c r="D121" s="219" t="s">
        <v>166</v>
      </c>
      <c r="E121" s="220" t="s">
        <v>2021</v>
      </c>
      <c r="F121" s="221" t="s">
        <v>2022</v>
      </c>
      <c r="G121" s="222" t="s">
        <v>169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171</v>
      </c>
      <c r="AT121" s="230" t="s">
        <v>166</v>
      </c>
      <c r="AU121" s="230" t="s">
        <v>84</v>
      </c>
      <c r="AY121" s="18" t="s">
        <v>164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171</v>
      </c>
      <c r="BM121" s="230" t="s">
        <v>171</v>
      </c>
    </row>
    <row r="122" s="2" customFormat="1">
      <c r="A122" s="39"/>
      <c r="B122" s="40"/>
      <c r="C122" s="41"/>
      <c r="D122" s="232" t="s">
        <v>173</v>
      </c>
      <c r="E122" s="41"/>
      <c r="F122" s="233" t="s">
        <v>2022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84</v>
      </c>
    </row>
    <row r="123" s="2" customFormat="1" ht="16.5" customHeight="1">
      <c r="A123" s="39"/>
      <c r="B123" s="40"/>
      <c r="C123" s="219" t="s">
        <v>185</v>
      </c>
      <c r="D123" s="219" t="s">
        <v>166</v>
      </c>
      <c r="E123" s="220" t="s">
        <v>2023</v>
      </c>
      <c r="F123" s="221" t="s">
        <v>2024</v>
      </c>
      <c r="G123" s="222" t="s">
        <v>169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171</v>
      </c>
      <c r="AT123" s="230" t="s">
        <v>166</v>
      </c>
      <c r="AU123" s="230" t="s">
        <v>84</v>
      </c>
      <c r="AY123" s="18" t="s">
        <v>164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171</v>
      </c>
      <c r="BM123" s="230" t="s">
        <v>209</v>
      </c>
    </row>
    <row r="124" s="2" customFormat="1">
      <c r="A124" s="39"/>
      <c r="B124" s="40"/>
      <c r="C124" s="41"/>
      <c r="D124" s="232" t="s">
        <v>173</v>
      </c>
      <c r="E124" s="41"/>
      <c r="F124" s="233" t="s">
        <v>2024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173</v>
      </c>
      <c r="AU124" s="18" t="s">
        <v>84</v>
      </c>
    </row>
    <row r="125" s="2" customFormat="1" ht="16.5" customHeight="1">
      <c r="A125" s="39"/>
      <c r="B125" s="40"/>
      <c r="C125" s="219" t="s">
        <v>171</v>
      </c>
      <c r="D125" s="219" t="s">
        <v>166</v>
      </c>
      <c r="E125" s="220" t="s">
        <v>2025</v>
      </c>
      <c r="F125" s="221" t="s">
        <v>2026</v>
      </c>
      <c r="G125" s="222" t="s">
        <v>169</v>
      </c>
      <c r="H125" s="223">
        <v>5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166</v>
      </c>
      <c r="AU125" s="230" t="s">
        <v>84</v>
      </c>
      <c r="AY125" s="18" t="s">
        <v>164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171</v>
      </c>
      <c r="BM125" s="230" t="s">
        <v>248</v>
      </c>
    </row>
    <row r="126" s="2" customFormat="1">
      <c r="A126" s="39"/>
      <c r="B126" s="40"/>
      <c r="C126" s="41"/>
      <c r="D126" s="232" t="s">
        <v>173</v>
      </c>
      <c r="E126" s="41"/>
      <c r="F126" s="233" t="s">
        <v>2026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84</v>
      </c>
    </row>
    <row r="127" s="2" customFormat="1" ht="21.75" customHeight="1">
      <c r="A127" s="39"/>
      <c r="B127" s="40"/>
      <c r="C127" s="219" t="s">
        <v>201</v>
      </c>
      <c r="D127" s="219" t="s">
        <v>166</v>
      </c>
      <c r="E127" s="220" t="s">
        <v>2027</v>
      </c>
      <c r="F127" s="221" t="s">
        <v>2028</v>
      </c>
      <c r="G127" s="222" t="s">
        <v>169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84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1365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2028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84</v>
      </c>
    </row>
    <row r="129" s="2" customFormat="1" ht="16.5" customHeight="1">
      <c r="A129" s="39"/>
      <c r="B129" s="40"/>
      <c r="C129" s="219" t="s">
        <v>209</v>
      </c>
      <c r="D129" s="219" t="s">
        <v>166</v>
      </c>
      <c r="E129" s="220" t="s">
        <v>2029</v>
      </c>
      <c r="F129" s="221" t="s">
        <v>2030</v>
      </c>
      <c r="G129" s="222" t="s">
        <v>169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8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2030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2" customFormat="1" ht="16.5" customHeight="1">
      <c r="A131" s="39"/>
      <c r="B131" s="40"/>
      <c r="C131" s="219" t="s">
        <v>1370</v>
      </c>
      <c r="D131" s="219" t="s">
        <v>166</v>
      </c>
      <c r="E131" s="220" t="s">
        <v>2031</v>
      </c>
      <c r="F131" s="221" t="s">
        <v>2032</v>
      </c>
      <c r="G131" s="222" t="s">
        <v>169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166</v>
      </c>
      <c r="AU131" s="230" t="s">
        <v>84</v>
      </c>
      <c r="AY131" s="18" t="s">
        <v>164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171</v>
      </c>
      <c r="BM131" s="230" t="s">
        <v>1373</v>
      </c>
    </row>
    <row r="132" s="2" customFormat="1">
      <c r="A132" s="39"/>
      <c r="B132" s="40"/>
      <c r="C132" s="41"/>
      <c r="D132" s="232" t="s">
        <v>173</v>
      </c>
      <c r="E132" s="41"/>
      <c r="F132" s="233" t="s">
        <v>2032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84</v>
      </c>
    </row>
    <row r="133" s="2" customFormat="1" ht="16.5" customHeight="1">
      <c r="A133" s="39"/>
      <c r="B133" s="40"/>
      <c r="C133" s="219" t="s">
        <v>248</v>
      </c>
      <c r="D133" s="219" t="s">
        <v>166</v>
      </c>
      <c r="E133" s="220" t="s">
        <v>2033</v>
      </c>
      <c r="F133" s="221" t="s">
        <v>2034</v>
      </c>
      <c r="G133" s="222" t="s">
        <v>169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171</v>
      </c>
      <c r="AT133" s="230" t="s">
        <v>166</v>
      </c>
      <c r="AU133" s="230" t="s">
        <v>84</v>
      </c>
      <c r="AY133" s="18" t="s">
        <v>164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171</v>
      </c>
      <c r="BM133" s="230" t="s">
        <v>237</v>
      </c>
    </row>
    <row r="134" s="2" customFormat="1">
      <c r="A134" s="39"/>
      <c r="B134" s="40"/>
      <c r="C134" s="41"/>
      <c r="D134" s="232" t="s">
        <v>173</v>
      </c>
      <c r="E134" s="41"/>
      <c r="F134" s="233" t="s">
        <v>2034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173</v>
      </c>
      <c r="AU134" s="18" t="s">
        <v>84</v>
      </c>
    </row>
    <row r="135" s="2" customFormat="1" ht="16.5" customHeight="1">
      <c r="A135" s="39"/>
      <c r="B135" s="40"/>
      <c r="C135" s="219" t="s">
        <v>685</v>
      </c>
      <c r="D135" s="219" t="s">
        <v>166</v>
      </c>
      <c r="E135" s="220" t="s">
        <v>2035</v>
      </c>
      <c r="F135" s="221" t="s">
        <v>2036</v>
      </c>
      <c r="G135" s="222" t="s">
        <v>169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171</v>
      </c>
      <c r="AT135" s="230" t="s">
        <v>166</v>
      </c>
      <c r="AU135" s="230" t="s">
        <v>84</v>
      </c>
      <c r="AY135" s="18" t="s">
        <v>164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171</v>
      </c>
      <c r="BM135" s="230" t="s">
        <v>251</v>
      </c>
    </row>
    <row r="136" s="2" customFormat="1">
      <c r="A136" s="39"/>
      <c r="B136" s="40"/>
      <c r="C136" s="41"/>
      <c r="D136" s="232" t="s">
        <v>173</v>
      </c>
      <c r="E136" s="41"/>
      <c r="F136" s="233" t="s">
        <v>2036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84</v>
      </c>
    </row>
    <row r="137" s="2" customFormat="1" ht="16.5" customHeight="1">
      <c r="A137" s="39"/>
      <c r="B137" s="40"/>
      <c r="C137" s="219" t="s">
        <v>1365</v>
      </c>
      <c r="D137" s="219" t="s">
        <v>166</v>
      </c>
      <c r="E137" s="220" t="s">
        <v>2037</v>
      </c>
      <c r="F137" s="221" t="s">
        <v>2038</v>
      </c>
      <c r="G137" s="222" t="s">
        <v>169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1384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2038</v>
      </c>
      <c r="G138" s="41"/>
      <c r="H138" s="41"/>
      <c r="I138" s="234"/>
      <c r="J138" s="41"/>
      <c r="K138" s="41"/>
      <c r="L138" s="45"/>
      <c r="M138" s="293"/>
      <c r="N138" s="294"/>
      <c r="O138" s="295"/>
      <c r="P138" s="295"/>
      <c r="Q138" s="295"/>
      <c r="R138" s="295"/>
      <c r="S138" s="295"/>
      <c r="T138" s="29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2" customFormat="1" ht="6.96" customHeight="1">
      <c r="A139" s="39"/>
      <c r="B139" s="67"/>
      <c r="C139" s="68"/>
      <c r="D139" s="68"/>
      <c r="E139" s="68"/>
      <c r="F139" s="68"/>
      <c r="G139" s="68"/>
      <c r="H139" s="68"/>
      <c r="I139" s="68"/>
      <c r="J139" s="68"/>
      <c r="K139" s="68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Z1c6ty5BEJPw4GaKn25V625wfcD2zdtwtr96shd/ycDc3GXP3R55hTJbPuCdQu4q1U77ri6YVPVz4IU4O4rjIw==" hashValue="fEziO02VyO6roWgrzIeSC7m34MtozKLb/oSSDAok+uHNFsdf094J5wOlzcMfeWk4/tMw/28yzShBKG0qxICerQ==" algorithmName="SHA-512" password="CC35"/>
  <autoFilter ref="C116:K13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ROUND((SUM(BE117:BE166)),  2)</f>
        <v>0</v>
      </c>
      <c r="G33" s="39"/>
      <c r="H33" s="39"/>
      <c r="I33" s="156">
        <v>0.20999999999999999</v>
      </c>
      <c r="J33" s="155">
        <f>ROUND(((SUM(BE117:BE166))*I33),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ROUND((SUM(BF117:BF166)),  2)</f>
        <v>0</v>
      </c>
      <c r="G34" s="39"/>
      <c r="H34" s="39"/>
      <c r="I34" s="156">
        <v>0.12</v>
      </c>
      <c r="J34" s="155">
        <f>ROUND(((SUM(BF117:BF166))*I34),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ROUND((SUM(BH117:BH166)),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1850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149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ZŠ Mařádkova - hala -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Mařádkova 518/15, Předměstí, 746 01 Opava</v>
      </c>
      <c r="G111" s="41"/>
      <c r="H111" s="41"/>
      <c r="I111" s="33" t="s">
        <v>22</v>
      </c>
      <c r="J111" s="80" t="str">
        <f>IF(J12="","",J12)</f>
        <v>26. 1. 2026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Statutární město Opava</v>
      </c>
      <c r="G113" s="41"/>
      <c r="H113" s="41"/>
      <c r="I113" s="33" t="s">
        <v>30</v>
      </c>
      <c r="J113" s="37" t="str">
        <f>E21</f>
        <v>ARCHITEKTONICKÁ KANCELÁŘ CHVÁTAL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150</v>
      </c>
      <c r="D116" s="195" t="s">
        <v>61</v>
      </c>
      <c r="E116" s="195" t="s">
        <v>57</v>
      </c>
      <c r="F116" s="195" t="s">
        <v>58</v>
      </c>
      <c r="G116" s="195" t="s">
        <v>151</v>
      </c>
      <c r="H116" s="195" t="s">
        <v>152</v>
      </c>
      <c r="I116" s="195" t="s">
        <v>153</v>
      </c>
      <c r="J116" s="195" t="s">
        <v>122</v>
      </c>
      <c r="K116" s="196" t="s">
        <v>154</v>
      </c>
      <c r="L116" s="197"/>
      <c r="M116" s="101" t="s">
        <v>1</v>
      </c>
      <c r="N116" s="102" t="s">
        <v>40</v>
      </c>
      <c r="O116" s="102" t="s">
        <v>155</v>
      </c>
      <c r="P116" s="102" t="s">
        <v>156</v>
      </c>
      <c r="Q116" s="102" t="s">
        <v>157</v>
      </c>
      <c r="R116" s="102" t="s">
        <v>158</v>
      </c>
      <c r="S116" s="102" t="s">
        <v>159</v>
      </c>
      <c r="T116" s="103" t="s">
        <v>160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161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124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114</v>
      </c>
      <c r="F118" s="206" t="s">
        <v>115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SUM(P119:P166)</f>
        <v>0</v>
      </c>
      <c r="Q118" s="211"/>
      <c r="R118" s="212">
        <f>SUM(R119:R166)</f>
        <v>0</v>
      </c>
      <c r="S118" s="211"/>
      <c r="T118" s="213">
        <f>SUM(T119:T166)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201</v>
      </c>
      <c r="AT118" s="215" t="s">
        <v>75</v>
      </c>
      <c r="AU118" s="215" t="s">
        <v>76</v>
      </c>
      <c r="AY118" s="214" t="s">
        <v>164</v>
      </c>
      <c r="BK118" s="216">
        <f>SUM(BK119:BK166)</f>
        <v>0</v>
      </c>
    </row>
    <row r="119" s="2" customFormat="1" ht="16.5" customHeight="1">
      <c r="A119" s="39"/>
      <c r="B119" s="40"/>
      <c r="C119" s="219" t="s">
        <v>84</v>
      </c>
      <c r="D119" s="219" t="s">
        <v>166</v>
      </c>
      <c r="E119" s="220" t="s">
        <v>2039</v>
      </c>
      <c r="F119" s="221" t="s">
        <v>2040</v>
      </c>
      <c r="G119" s="222" t="s">
        <v>2041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41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171</v>
      </c>
      <c r="AT119" s="230" t="s">
        <v>166</v>
      </c>
      <c r="AU119" s="230" t="s">
        <v>84</v>
      </c>
      <c r="AY119" s="18" t="s">
        <v>164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171</v>
      </c>
      <c r="BM119" s="230" t="s">
        <v>86</v>
      </c>
    </row>
    <row r="120" s="2" customFormat="1">
      <c r="A120" s="39"/>
      <c r="B120" s="40"/>
      <c r="C120" s="41"/>
      <c r="D120" s="232" t="s">
        <v>173</v>
      </c>
      <c r="E120" s="41"/>
      <c r="F120" s="233" t="s">
        <v>2040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173</v>
      </c>
      <c r="AU120" s="18" t="s">
        <v>84</v>
      </c>
    </row>
    <row r="121" s="2" customFormat="1">
      <c r="A121" s="39"/>
      <c r="B121" s="40"/>
      <c r="C121" s="41"/>
      <c r="D121" s="232" t="s">
        <v>1679</v>
      </c>
      <c r="E121" s="41"/>
      <c r="F121" s="297" t="s">
        <v>2042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1679</v>
      </c>
      <c r="AU121" s="18" t="s">
        <v>84</v>
      </c>
    </row>
    <row r="122" s="2" customFormat="1" ht="21.75" customHeight="1">
      <c r="A122" s="39"/>
      <c r="B122" s="40"/>
      <c r="C122" s="219" t="s">
        <v>86</v>
      </c>
      <c r="D122" s="219" t="s">
        <v>166</v>
      </c>
      <c r="E122" s="220" t="s">
        <v>2043</v>
      </c>
      <c r="F122" s="221" t="s">
        <v>2044</v>
      </c>
      <c r="G122" s="222" t="s">
        <v>2041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171</v>
      </c>
      <c r="AT122" s="230" t="s">
        <v>166</v>
      </c>
      <c r="AU122" s="230" t="s">
        <v>84</v>
      </c>
      <c r="AY122" s="18" t="s">
        <v>164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171</v>
      </c>
      <c r="BM122" s="230" t="s">
        <v>171</v>
      </c>
    </row>
    <row r="123" s="2" customFormat="1">
      <c r="A123" s="39"/>
      <c r="B123" s="40"/>
      <c r="C123" s="41"/>
      <c r="D123" s="232" t="s">
        <v>173</v>
      </c>
      <c r="E123" s="41"/>
      <c r="F123" s="233" t="s">
        <v>2044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173</v>
      </c>
      <c r="AU123" s="18" t="s">
        <v>84</v>
      </c>
    </row>
    <row r="124" s="2" customFormat="1">
      <c r="A124" s="39"/>
      <c r="B124" s="40"/>
      <c r="C124" s="41"/>
      <c r="D124" s="232" t="s">
        <v>1679</v>
      </c>
      <c r="E124" s="41"/>
      <c r="F124" s="297" t="s">
        <v>2045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1679</v>
      </c>
      <c r="AU124" s="18" t="s">
        <v>84</v>
      </c>
    </row>
    <row r="125" s="2" customFormat="1" ht="16.5" customHeight="1">
      <c r="A125" s="39"/>
      <c r="B125" s="40"/>
      <c r="C125" s="219" t="s">
        <v>185</v>
      </c>
      <c r="D125" s="219" t="s">
        <v>166</v>
      </c>
      <c r="E125" s="220" t="s">
        <v>2046</v>
      </c>
      <c r="F125" s="221" t="s">
        <v>2047</v>
      </c>
      <c r="G125" s="222" t="s">
        <v>2041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166</v>
      </c>
      <c r="AU125" s="230" t="s">
        <v>84</v>
      </c>
      <c r="AY125" s="18" t="s">
        <v>164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171</v>
      </c>
      <c r="BM125" s="230" t="s">
        <v>209</v>
      </c>
    </row>
    <row r="126" s="2" customFormat="1">
      <c r="A126" s="39"/>
      <c r="B126" s="40"/>
      <c r="C126" s="41"/>
      <c r="D126" s="232" t="s">
        <v>173</v>
      </c>
      <c r="E126" s="41"/>
      <c r="F126" s="233" t="s">
        <v>2047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84</v>
      </c>
    </row>
    <row r="127" s="2" customFormat="1">
      <c r="A127" s="39"/>
      <c r="B127" s="40"/>
      <c r="C127" s="41"/>
      <c r="D127" s="232" t="s">
        <v>1679</v>
      </c>
      <c r="E127" s="41"/>
      <c r="F127" s="297" t="s">
        <v>2048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1679</v>
      </c>
      <c r="AU127" s="18" t="s">
        <v>84</v>
      </c>
    </row>
    <row r="128" s="2" customFormat="1" ht="24.15" customHeight="1">
      <c r="A128" s="39"/>
      <c r="B128" s="40"/>
      <c r="C128" s="219" t="s">
        <v>171</v>
      </c>
      <c r="D128" s="219" t="s">
        <v>166</v>
      </c>
      <c r="E128" s="220" t="s">
        <v>2049</v>
      </c>
      <c r="F128" s="221" t="s">
        <v>2050</v>
      </c>
      <c r="G128" s="222" t="s">
        <v>2041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171</v>
      </c>
      <c r="AT128" s="230" t="s">
        <v>166</v>
      </c>
      <c r="AU128" s="230" t="s">
        <v>84</v>
      </c>
      <c r="AY128" s="18" t="s">
        <v>164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171</v>
      </c>
      <c r="BM128" s="230" t="s">
        <v>248</v>
      </c>
    </row>
    <row r="129" s="2" customFormat="1">
      <c r="A129" s="39"/>
      <c r="B129" s="40"/>
      <c r="C129" s="41"/>
      <c r="D129" s="232" t="s">
        <v>173</v>
      </c>
      <c r="E129" s="41"/>
      <c r="F129" s="233" t="s">
        <v>2050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173</v>
      </c>
      <c r="AU129" s="18" t="s">
        <v>84</v>
      </c>
    </row>
    <row r="130" s="2" customFormat="1">
      <c r="A130" s="39"/>
      <c r="B130" s="40"/>
      <c r="C130" s="41"/>
      <c r="D130" s="232" t="s">
        <v>1679</v>
      </c>
      <c r="E130" s="41"/>
      <c r="F130" s="297" t="s">
        <v>2051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1679</v>
      </c>
      <c r="AU130" s="18" t="s">
        <v>84</v>
      </c>
    </row>
    <row r="131" s="2" customFormat="1" ht="24.15" customHeight="1">
      <c r="A131" s="39"/>
      <c r="B131" s="40"/>
      <c r="C131" s="219" t="s">
        <v>201</v>
      </c>
      <c r="D131" s="219" t="s">
        <v>166</v>
      </c>
      <c r="E131" s="220" t="s">
        <v>2052</v>
      </c>
      <c r="F131" s="221" t="s">
        <v>2053</v>
      </c>
      <c r="G131" s="222" t="s">
        <v>2041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166</v>
      </c>
      <c r="AU131" s="230" t="s">
        <v>84</v>
      </c>
      <c r="AY131" s="18" t="s">
        <v>164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171</v>
      </c>
      <c r="BM131" s="230" t="s">
        <v>1365</v>
      </c>
    </row>
    <row r="132" s="2" customFormat="1">
      <c r="A132" s="39"/>
      <c r="B132" s="40"/>
      <c r="C132" s="41"/>
      <c r="D132" s="232" t="s">
        <v>173</v>
      </c>
      <c r="E132" s="41"/>
      <c r="F132" s="233" t="s">
        <v>2053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84</v>
      </c>
    </row>
    <row r="133" s="2" customFormat="1">
      <c r="A133" s="39"/>
      <c r="B133" s="40"/>
      <c r="C133" s="41"/>
      <c r="D133" s="232" t="s">
        <v>1679</v>
      </c>
      <c r="E133" s="41"/>
      <c r="F133" s="297" t="s">
        <v>2054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1679</v>
      </c>
      <c r="AU133" s="18" t="s">
        <v>84</v>
      </c>
    </row>
    <row r="134" s="2" customFormat="1" ht="16.5" customHeight="1">
      <c r="A134" s="39"/>
      <c r="B134" s="40"/>
      <c r="C134" s="219" t="s">
        <v>209</v>
      </c>
      <c r="D134" s="219" t="s">
        <v>166</v>
      </c>
      <c r="E134" s="220" t="s">
        <v>2055</v>
      </c>
      <c r="F134" s="221" t="s">
        <v>2056</v>
      </c>
      <c r="G134" s="222" t="s">
        <v>2041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41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171</v>
      </c>
      <c r="AT134" s="230" t="s">
        <v>166</v>
      </c>
      <c r="AU134" s="230" t="s">
        <v>84</v>
      </c>
      <c r="AY134" s="18" t="s">
        <v>164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84</v>
      </c>
      <c r="BK134" s="231">
        <f>ROUND(I134*H134,2)</f>
        <v>0</v>
      </c>
      <c r="BL134" s="18" t="s">
        <v>171</v>
      </c>
      <c r="BM134" s="230" t="s">
        <v>8</v>
      </c>
    </row>
    <row r="135" s="2" customFormat="1">
      <c r="A135" s="39"/>
      <c r="B135" s="40"/>
      <c r="C135" s="41"/>
      <c r="D135" s="232" t="s">
        <v>173</v>
      </c>
      <c r="E135" s="41"/>
      <c r="F135" s="233" t="s">
        <v>2056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173</v>
      </c>
      <c r="AU135" s="18" t="s">
        <v>84</v>
      </c>
    </row>
    <row r="136" s="2" customFormat="1">
      <c r="A136" s="39"/>
      <c r="B136" s="40"/>
      <c r="C136" s="41"/>
      <c r="D136" s="232" t="s">
        <v>1679</v>
      </c>
      <c r="E136" s="41"/>
      <c r="F136" s="297" t="s">
        <v>2057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1679</v>
      </c>
      <c r="AU136" s="18" t="s">
        <v>84</v>
      </c>
    </row>
    <row r="137" s="2" customFormat="1" ht="21.75" customHeight="1">
      <c r="A137" s="39"/>
      <c r="B137" s="40"/>
      <c r="C137" s="219" t="s">
        <v>1370</v>
      </c>
      <c r="D137" s="219" t="s">
        <v>166</v>
      </c>
      <c r="E137" s="220" t="s">
        <v>2058</v>
      </c>
      <c r="F137" s="221" t="s">
        <v>2059</v>
      </c>
      <c r="G137" s="222" t="s">
        <v>2041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1373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2059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2" customFormat="1">
      <c r="A139" s="39"/>
      <c r="B139" s="40"/>
      <c r="C139" s="41"/>
      <c r="D139" s="232" t="s">
        <v>1679</v>
      </c>
      <c r="E139" s="41"/>
      <c r="F139" s="297" t="s">
        <v>2060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1679</v>
      </c>
      <c r="AU139" s="18" t="s">
        <v>84</v>
      </c>
    </row>
    <row r="140" s="2" customFormat="1" ht="16.5" customHeight="1">
      <c r="A140" s="39"/>
      <c r="B140" s="40"/>
      <c r="C140" s="219" t="s">
        <v>248</v>
      </c>
      <c r="D140" s="219" t="s">
        <v>166</v>
      </c>
      <c r="E140" s="220" t="s">
        <v>2061</v>
      </c>
      <c r="F140" s="221" t="s">
        <v>2062</v>
      </c>
      <c r="G140" s="222" t="s">
        <v>2041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171</v>
      </c>
      <c r="AT140" s="230" t="s">
        <v>166</v>
      </c>
      <c r="AU140" s="230" t="s">
        <v>84</v>
      </c>
      <c r="AY140" s="18" t="s">
        <v>164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171</v>
      </c>
      <c r="BM140" s="230" t="s">
        <v>237</v>
      </c>
    </row>
    <row r="141" s="2" customFormat="1">
      <c r="A141" s="39"/>
      <c r="B141" s="40"/>
      <c r="C141" s="41"/>
      <c r="D141" s="232" t="s">
        <v>173</v>
      </c>
      <c r="E141" s="41"/>
      <c r="F141" s="233" t="s">
        <v>2062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173</v>
      </c>
      <c r="AU141" s="18" t="s">
        <v>84</v>
      </c>
    </row>
    <row r="142" s="2" customFormat="1" ht="16.5" customHeight="1">
      <c r="A142" s="39"/>
      <c r="B142" s="40"/>
      <c r="C142" s="219" t="s">
        <v>685</v>
      </c>
      <c r="D142" s="219" t="s">
        <v>166</v>
      </c>
      <c r="E142" s="220" t="s">
        <v>2063</v>
      </c>
      <c r="F142" s="221" t="s">
        <v>2064</v>
      </c>
      <c r="G142" s="222" t="s">
        <v>2041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41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171</v>
      </c>
      <c r="AT142" s="230" t="s">
        <v>166</v>
      </c>
      <c r="AU142" s="230" t="s">
        <v>84</v>
      </c>
      <c r="AY142" s="18" t="s">
        <v>164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171</v>
      </c>
      <c r="BM142" s="230" t="s">
        <v>251</v>
      </c>
    </row>
    <row r="143" s="2" customFormat="1">
      <c r="A143" s="39"/>
      <c r="B143" s="40"/>
      <c r="C143" s="41"/>
      <c r="D143" s="232" t="s">
        <v>173</v>
      </c>
      <c r="E143" s="41"/>
      <c r="F143" s="233" t="s">
        <v>2064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173</v>
      </c>
      <c r="AU143" s="18" t="s">
        <v>84</v>
      </c>
    </row>
    <row r="144" s="2" customFormat="1" ht="16.5" customHeight="1">
      <c r="A144" s="39"/>
      <c r="B144" s="40"/>
      <c r="C144" s="219" t="s">
        <v>1365</v>
      </c>
      <c r="D144" s="219" t="s">
        <v>166</v>
      </c>
      <c r="E144" s="220" t="s">
        <v>2065</v>
      </c>
      <c r="F144" s="221" t="s">
        <v>2066</v>
      </c>
      <c r="G144" s="222" t="s">
        <v>2041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171</v>
      </c>
      <c r="AT144" s="230" t="s">
        <v>166</v>
      </c>
      <c r="AU144" s="230" t="s">
        <v>84</v>
      </c>
      <c r="AY144" s="18" t="s">
        <v>164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171</v>
      </c>
      <c r="BM144" s="230" t="s">
        <v>1384</v>
      </c>
    </row>
    <row r="145" s="2" customFormat="1">
      <c r="A145" s="39"/>
      <c r="B145" s="40"/>
      <c r="C145" s="41"/>
      <c r="D145" s="232" t="s">
        <v>173</v>
      </c>
      <c r="E145" s="41"/>
      <c r="F145" s="233" t="s">
        <v>2066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173</v>
      </c>
      <c r="AU145" s="18" t="s">
        <v>84</v>
      </c>
    </row>
    <row r="146" s="2" customFormat="1">
      <c r="A146" s="39"/>
      <c r="B146" s="40"/>
      <c r="C146" s="41"/>
      <c r="D146" s="232" t="s">
        <v>1679</v>
      </c>
      <c r="E146" s="41"/>
      <c r="F146" s="297" t="s">
        <v>2067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1679</v>
      </c>
      <c r="AU146" s="18" t="s">
        <v>84</v>
      </c>
    </row>
    <row r="147" s="2" customFormat="1" ht="24.15" customHeight="1">
      <c r="A147" s="39"/>
      <c r="B147" s="40"/>
      <c r="C147" s="219" t="s">
        <v>1385</v>
      </c>
      <c r="D147" s="219" t="s">
        <v>166</v>
      </c>
      <c r="E147" s="220" t="s">
        <v>2068</v>
      </c>
      <c r="F147" s="221" t="s">
        <v>2069</v>
      </c>
      <c r="G147" s="222" t="s">
        <v>1721</v>
      </c>
      <c r="H147" s="223">
        <v>100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166</v>
      </c>
      <c r="AU147" s="230" t="s">
        <v>84</v>
      </c>
      <c r="AY147" s="18" t="s">
        <v>164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171</v>
      </c>
      <c r="BM147" s="230" t="s">
        <v>1388</v>
      </c>
    </row>
    <row r="148" s="2" customFormat="1">
      <c r="A148" s="39"/>
      <c r="B148" s="40"/>
      <c r="C148" s="41"/>
      <c r="D148" s="232" t="s">
        <v>173</v>
      </c>
      <c r="E148" s="41"/>
      <c r="F148" s="233" t="s">
        <v>2069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84</v>
      </c>
    </row>
    <row r="149" s="2" customFormat="1" ht="37.8" customHeight="1">
      <c r="A149" s="39"/>
      <c r="B149" s="40"/>
      <c r="C149" s="219" t="s">
        <v>8</v>
      </c>
      <c r="D149" s="219" t="s">
        <v>166</v>
      </c>
      <c r="E149" s="220" t="s">
        <v>2070</v>
      </c>
      <c r="F149" s="221" t="s">
        <v>2071</v>
      </c>
      <c r="G149" s="222" t="s">
        <v>2041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171</v>
      </c>
      <c r="AT149" s="230" t="s">
        <v>166</v>
      </c>
      <c r="AU149" s="230" t="s">
        <v>84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171</v>
      </c>
      <c r="BM149" s="230" t="s">
        <v>693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2071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84</v>
      </c>
    </row>
    <row r="151" s="2" customFormat="1" ht="21.75" customHeight="1">
      <c r="A151" s="39"/>
      <c r="B151" s="40"/>
      <c r="C151" s="219" t="s">
        <v>1391</v>
      </c>
      <c r="D151" s="219" t="s">
        <v>166</v>
      </c>
      <c r="E151" s="220" t="s">
        <v>2072</v>
      </c>
      <c r="F151" s="221" t="s">
        <v>2073</v>
      </c>
      <c r="G151" s="222" t="s">
        <v>169</v>
      </c>
      <c r="H151" s="223">
        <v>4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171</v>
      </c>
      <c r="AT151" s="230" t="s">
        <v>166</v>
      </c>
      <c r="AU151" s="230" t="s">
        <v>84</v>
      </c>
      <c r="AY151" s="18" t="s">
        <v>164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171</v>
      </c>
      <c r="BM151" s="230" t="s">
        <v>265</v>
      </c>
    </row>
    <row r="152" s="2" customFormat="1">
      <c r="A152" s="39"/>
      <c r="B152" s="40"/>
      <c r="C152" s="41"/>
      <c r="D152" s="232" t="s">
        <v>173</v>
      </c>
      <c r="E152" s="41"/>
      <c r="F152" s="233" t="s">
        <v>2073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173</v>
      </c>
      <c r="AU152" s="18" t="s">
        <v>84</v>
      </c>
    </row>
    <row r="153" s="2" customFormat="1">
      <c r="A153" s="39"/>
      <c r="B153" s="40"/>
      <c r="C153" s="41"/>
      <c r="D153" s="232" t="s">
        <v>1679</v>
      </c>
      <c r="E153" s="41"/>
      <c r="F153" s="297" t="s">
        <v>2074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1679</v>
      </c>
      <c r="AU153" s="18" t="s">
        <v>84</v>
      </c>
    </row>
    <row r="154" s="2" customFormat="1" ht="33" customHeight="1">
      <c r="A154" s="39"/>
      <c r="B154" s="40"/>
      <c r="C154" s="219" t="s">
        <v>1373</v>
      </c>
      <c r="D154" s="219" t="s">
        <v>166</v>
      </c>
      <c r="E154" s="220" t="s">
        <v>2075</v>
      </c>
      <c r="F154" s="221" t="s">
        <v>2076</v>
      </c>
      <c r="G154" s="222" t="s">
        <v>2041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41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171</v>
      </c>
      <c r="AT154" s="230" t="s">
        <v>166</v>
      </c>
      <c r="AU154" s="230" t="s">
        <v>84</v>
      </c>
      <c r="AY154" s="18" t="s">
        <v>164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84</v>
      </c>
      <c r="BK154" s="231">
        <f>ROUND(I154*H154,2)</f>
        <v>0</v>
      </c>
      <c r="BL154" s="18" t="s">
        <v>171</v>
      </c>
      <c r="BM154" s="230" t="s">
        <v>278</v>
      </c>
    </row>
    <row r="155" s="2" customFormat="1">
      <c r="A155" s="39"/>
      <c r="B155" s="40"/>
      <c r="C155" s="41"/>
      <c r="D155" s="232" t="s">
        <v>173</v>
      </c>
      <c r="E155" s="41"/>
      <c r="F155" s="233" t="s">
        <v>2076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173</v>
      </c>
      <c r="AU155" s="18" t="s">
        <v>84</v>
      </c>
    </row>
    <row r="156" s="2" customFormat="1" ht="33" customHeight="1">
      <c r="A156" s="39"/>
      <c r="B156" s="40"/>
      <c r="C156" s="219" t="s">
        <v>227</v>
      </c>
      <c r="D156" s="219" t="s">
        <v>166</v>
      </c>
      <c r="E156" s="220" t="s">
        <v>2077</v>
      </c>
      <c r="F156" s="221" t="s">
        <v>2078</v>
      </c>
      <c r="G156" s="222" t="s">
        <v>2041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171</v>
      </c>
      <c r="AT156" s="230" t="s">
        <v>166</v>
      </c>
      <c r="AU156" s="230" t="s">
        <v>84</v>
      </c>
      <c r="AY156" s="18" t="s">
        <v>164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171</v>
      </c>
      <c r="BM156" s="230" t="s">
        <v>1398</v>
      </c>
    </row>
    <row r="157" s="2" customFormat="1">
      <c r="A157" s="39"/>
      <c r="B157" s="40"/>
      <c r="C157" s="41"/>
      <c r="D157" s="232" t="s">
        <v>173</v>
      </c>
      <c r="E157" s="41"/>
      <c r="F157" s="233" t="s">
        <v>2078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173</v>
      </c>
      <c r="AU157" s="18" t="s">
        <v>84</v>
      </c>
    </row>
    <row r="158" s="2" customFormat="1" ht="24.15" customHeight="1">
      <c r="A158" s="39"/>
      <c r="B158" s="40"/>
      <c r="C158" s="219" t="s">
        <v>237</v>
      </c>
      <c r="D158" s="219" t="s">
        <v>166</v>
      </c>
      <c r="E158" s="220" t="s">
        <v>2079</v>
      </c>
      <c r="F158" s="221" t="s">
        <v>2080</v>
      </c>
      <c r="G158" s="222" t="s">
        <v>2041</v>
      </c>
      <c r="H158" s="223">
        <v>15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171</v>
      </c>
      <c r="AT158" s="230" t="s">
        <v>166</v>
      </c>
      <c r="AU158" s="230" t="s">
        <v>84</v>
      </c>
      <c r="AY158" s="18" t="s">
        <v>164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171</v>
      </c>
      <c r="BM158" s="230" t="s">
        <v>291</v>
      </c>
    </row>
    <row r="159" s="2" customFormat="1">
      <c r="A159" s="39"/>
      <c r="B159" s="40"/>
      <c r="C159" s="41"/>
      <c r="D159" s="232" t="s">
        <v>173</v>
      </c>
      <c r="E159" s="41"/>
      <c r="F159" s="233" t="s">
        <v>2080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173</v>
      </c>
      <c r="AU159" s="18" t="s">
        <v>84</v>
      </c>
    </row>
    <row r="160" s="2" customFormat="1" ht="16.5" customHeight="1">
      <c r="A160" s="39"/>
      <c r="B160" s="40"/>
      <c r="C160" s="219" t="s">
        <v>243</v>
      </c>
      <c r="D160" s="219" t="s">
        <v>166</v>
      </c>
      <c r="E160" s="220" t="s">
        <v>2081</v>
      </c>
      <c r="F160" s="221" t="s">
        <v>2082</v>
      </c>
      <c r="G160" s="222" t="s">
        <v>2041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171</v>
      </c>
      <c r="AT160" s="230" t="s">
        <v>166</v>
      </c>
      <c r="AU160" s="230" t="s">
        <v>84</v>
      </c>
      <c r="AY160" s="18" t="s">
        <v>164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171</v>
      </c>
      <c r="BM160" s="230" t="s">
        <v>305</v>
      </c>
    </row>
    <row r="161" s="2" customFormat="1">
      <c r="A161" s="39"/>
      <c r="B161" s="40"/>
      <c r="C161" s="41"/>
      <c r="D161" s="232" t="s">
        <v>173</v>
      </c>
      <c r="E161" s="41"/>
      <c r="F161" s="233" t="s">
        <v>2082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173</v>
      </c>
      <c r="AU161" s="18" t="s">
        <v>84</v>
      </c>
    </row>
    <row r="162" s="2" customFormat="1">
      <c r="A162" s="39"/>
      <c r="B162" s="40"/>
      <c r="C162" s="41"/>
      <c r="D162" s="232" t="s">
        <v>1679</v>
      </c>
      <c r="E162" s="41"/>
      <c r="F162" s="297" t="s">
        <v>2083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1679</v>
      </c>
      <c r="AU162" s="18" t="s">
        <v>84</v>
      </c>
    </row>
    <row r="163" s="2" customFormat="1" ht="24.15" customHeight="1">
      <c r="A163" s="39"/>
      <c r="B163" s="40"/>
      <c r="C163" s="219" t="s">
        <v>251</v>
      </c>
      <c r="D163" s="219" t="s">
        <v>166</v>
      </c>
      <c r="E163" s="220" t="s">
        <v>2084</v>
      </c>
      <c r="F163" s="221" t="s">
        <v>2085</v>
      </c>
      <c r="G163" s="222" t="s">
        <v>1721</v>
      </c>
      <c r="H163" s="223">
        <v>50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171</v>
      </c>
      <c r="AT163" s="230" t="s">
        <v>166</v>
      </c>
      <c r="AU163" s="230" t="s">
        <v>84</v>
      </c>
      <c r="AY163" s="18" t="s">
        <v>164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171</v>
      </c>
      <c r="BM163" s="230" t="s">
        <v>319</v>
      </c>
    </row>
    <row r="164" s="2" customFormat="1">
      <c r="A164" s="39"/>
      <c r="B164" s="40"/>
      <c r="C164" s="41"/>
      <c r="D164" s="232" t="s">
        <v>173</v>
      </c>
      <c r="E164" s="41"/>
      <c r="F164" s="233" t="s">
        <v>2085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173</v>
      </c>
      <c r="AU164" s="18" t="s">
        <v>84</v>
      </c>
    </row>
    <row r="165" s="2" customFormat="1" ht="16.5" customHeight="1">
      <c r="A165" s="39"/>
      <c r="B165" s="40"/>
      <c r="C165" s="219" t="s">
        <v>1405</v>
      </c>
      <c r="D165" s="219" t="s">
        <v>166</v>
      </c>
      <c r="E165" s="220" t="s">
        <v>2086</v>
      </c>
      <c r="F165" s="221" t="s">
        <v>2087</v>
      </c>
      <c r="G165" s="222" t="s">
        <v>2041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171</v>
      </c>
      <c r="AT165" s="230" t="s">
        <v>166</v>
      </c>
      <c r="AU165" s="230" t="s">
        <v>84</v>
      </c>
      <c r="AY165" s="18" t="s">
        <v>164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171</v>
      </c>
      <c r="BM165" s="230" t="s">
        <v>345</v>
      </c>
    </row>
    <row r="166" s="2" customFormat="1">
      <c r="A166" s="39"/>
      <c r="B166" s="40"/>
      <c r="C166" s="41"/>
      <c r="D166" s="232" t="s">
        <v>173</v>
      </c>
      <c r="E166" s="41"/>
      <c r="F166" s="233" t="s">
        <v>2087</v>
      </c>
      <c r="G166" s="41"/>
      <c r="H166" s="41"/>
      <c r="I166" s="234"/>
      <c r="J166" s="41"/>
      <c r="K166" s="41"/>
      <c r="L166" s="45"/>
      <c r="M166" s="293"/>
      <c r="N166" s="294"/>
      <c r="O166" s="295"/>
      <c r="P166" s="295"/>
      <c r="Q166" s="295"/>
      <c r="R166" s="295"/>
      <c r="S166" s="295"/>
      <c r="T166" s="29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173</v>
      </c>
      <c r="AU166" s="18" t="s">
        <v>84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hBnkvrIzpngmY9NJExB8Qc3k9B+xXBi5JUky9PcQwgQ+mbH8iugcr0GZYZ40d4Vbrz3SOQKgOOn9uutpeFAQpQ==" hashValue="jbHMbNCYoywFjt7hnzoY2omDlxn24TmA5WWGFjlKHffb6X/xo9o2LIJULBmjCdsRbwOhhlyqRLhCaqGiTk+4rg==" algorithmName="SHA-512" password="CC35"/>
  <autoFilter ref="C116:K16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2088</v>
      </c>
      <c r="H4" s="21"/>
    </row>
    <row r="5" s="1" customFormat="1" ht="12" customHeight="1">
      <c r="B5" s="21"/>
      <c r="C5" s="298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9" t="s">
        <v>16</v>
      </c>
      <c r="D6" s="300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26. 1. 2026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1"/>
      <c r="C9" s="302" t="s">
        <v>57</v>
      </c>
      <c r="D9" s="303" t="s">
        <v>58</v>
      </c>
      <c r="E9" s="303" t="s">
        <v>151</v>
      </c>
      <c r="F9" s="304" t="s">
        <v>2089</v>
      </c>
      <c r="G9" s="192"/>
      <c r="H9" s="301"/>
    </row>
    <row r="10" s="2" customFormat="1" ht="26.4" customHeight="1">
      <c r="A10" s="39"/>
      <c r="B10" s="45"/>
      <c r="C10" s="305" t="s">
        <v>81</v>
      </c>
      <c r="D10" s="305" t="s">
        <v>82</v>
      </c>
      <c r="E10" s="39"/>
      <c r="F10" s="39"/>
      <c r="G10" s="39"/>
      <c r="H10" s="45"/>
    </row>
    <row r="11" s="2" customFormat="1" ht="16.8" customHeight="1">
      <c r="A11" s="39"/>
      <c r="B11" s="45"/>
      <c r="C11" s="306" t="s">
        <v>2090</v>
      </c>
      <c r="D11" s="307" t="s">
        <v>2091</v>
      </c>
      <c r="E11" s="308" t="s">
        <v>1</v>
      </c>
      <c r="F11" s="309">
        <v>1029.3499999999999</v>
      </c>
      <c r="G11" s="39"/>
      <c r="H11" s="45"/>
    </row>
    <row r="12" s="2" customFormat="1" ht="7.44" customHeight="1">
      <c r="A12" s="39"/>
      <c r="B12" s="171"/>
      <c r="C12" s="172"/>
      <c r="D12" s="172"/>
      <c r="E12" s="172"/>
      <c r="F12" s="172"/>
      <c r="G12" s="172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3xh8157Dh2b3I79USSl5rZC8q6gZDx7WOTif4T12GdxujwXMnOFHX6XF4aU75e4xUUdoW5iBDkonA/TuFNXsuw==" hashValue="v7opg5L3vjAwl0OX/Nto+DYZTuvYjnNY7AAuAoH3UhBBqdNA+GtRs+kcx2Gp2I//9gh4cHwYy5ApvwdcaGMcT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ROUND((SUM(BE140:BE1088)),  2)</f>
        <v>0</v>
      </c>
      <c r="G33" s="39"/>
      <c r="H33" s="39"/>
      <c r="I33" s="156">
        <v>0.20999999999999999</v>
      </c>
      <c r="J33" s="155">
        <f>ROUND(((SUM(BE140:BE1088))*I33),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ROUND((SUM(BF140:BF1088)),  2)</f>
        <v>0</v>
      </c>
      <c r="G34" s="39"/>
      <c r="H34" s="39"/>
      <c r="I34" s="156">
        <v>0.12</v>
      </c>
      <c r="J34" s="155">
        <f>ROUND(((SUM(BF140:BF1088))*I34),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ROUND((SUM(BG140:BG1088)),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ROUND((SUM(BH140:BH1088)),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ROUND((SUM(BI140:BI1088)),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Architektonicko stavební řešení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125</v>
      </c>
      <c r="E97" s="183"/>
      <c r="F97" s="183"/>
      <c r="G97" s="183"/>
      <c r="H97" s="183"/>
      <c r="I97" s="183"/>
      <c r="J97" s="184">
        <f>J141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126</v>
      </c>
      <c r="E98" s="189"/>
      <c r="F98" s="189"/>
      <c r="G98" s="189"/>
      <c r="H98" s="189"/>
      <c r="I98" s="189"/>
      <c r="J98" s="190">
        <f>J142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127</v>
      </c>
      <c r="E99" s="189"/>
      <c r="F99" s="189"/>
      <c r="G99" s="189"/>
      <c r="H99" s="189"/>
      <c r="I99" s="189"/>
      <c r="J99" s="190">
        <f>J213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128</v>
      </c>
      <c r="E100" s="189"/>
      <c r="F100" s="189"/>
      <c r="G100" s="189"/>
      <c r="H100" s="189"/>
      <c r="I100" s="189"/>
      <c r="J100" s="190">
        <f>J237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129</v>
      </c>
      <c r="E101" s="189"/>
      <c r="F101" s="189"/>
      <c r="G101" s="189"/>
      <c r="H101" s="189"/>
      <c r="I101" s="189"/>
      <c r="J101" s="190">
        <f>J457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J533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131</v>
      </c>
      <c r="E103" s="189"/>
      <c r="F103" s="189"/>
      <c r="G103" s="189"/>
      <c r="H103" s="189"/>
      <c r="I103" s="189"/>
      <c r="J103" s="190">
        <f>J591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132</v>
      </c>
      <c r="E104" s="189"/>
      <c r="F104" s="189"/>
      <c r="G104" s="189"/>
      <c r="H104" s="189"/>
      <c r="I104" s="189"/>
      <c r="J104" s="190">
        <f>J608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133</v>
      </c>
      <c r="E105" s="189"/>
      <c r="F105" s="189"/>
      <c r="G105" s="189"/>
      <c r="H105" s="189"/>
      <c r="I105" s="189"/>
      <c r="J105" s="190">
        <f>J684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134</v>
      </c>
      <c r="E106" s="189"/>
      <c r="F106" s="189"/>
      <c r="G106" s="189"/>
      <c r="H106" s="189"/>
      <c r="I106" s="189"/>
      <c r="J106" s="190">
        <f>J697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135</v>
      </c>
      <c r="E107" s="183"/>
      <c r="F107" s="183"/>
      <c r="G107" s="183"/>
      <c r="H107" s="183"/>
      <c r="I107" s="183"/>
      <c r="J107" s="184">
        <f>J701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136</v>
      </c>
      <c r="E108" s="189"/>
      <c r="F108" s="189"/>
      <c r="G108" s="189"/>
      <c r="H108" s="189"/>
      <c r="I108" s="189"/>
      <c r="J108" s="190">
        <f>J702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137</v>
      </c>
      <c r="E109" s="189"/>
      <c r="F109" s="189"/>
      <c r="G109" s="189"/>
      <c r="H109" s="189"/>
      <c r="I109" s="189"/>
      <c r="J109" s="190">
        <f>J706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138</v>
      </c>
      <c r="E110" s="189"/>
      <c r="F110" s="189"/>
      <c r="G110" s="189"/>
      <c r="H110" s="189"/>
      <c r="I110" s="189"/>
      <c r="J110" s="190">
        <f>J712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139</v>
      </c>
      <c r="E111" s="189"/>
      <c r="F111" s="189"/>
      <c r="G111" s="189"/>
      <c r="H111" s="189"/>
      <c r="I111" s="189"/>
      <c r="J111" s="190">
        <f>J722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140</v>
      </c>
      <c r="E112" s="189"/>
      <c r="F112" s="189"/>
      <c r="G112" s="189"/>
      <c r="H112" s="189"/>
      <c r="I112" s="189"/>
      <c r="J112" s="190">
        <f>J798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141</v>
      </c>
      <c r="E113" s="189"/>
      <c r="F113" s="189"/>
      <c r="G113" s="189"/>
      <c r="H113" s="189"/>
      <c r="I113" s="189"/>
      <c r="J113" s="190">
        <f>J856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142</v>
      </c>
      <c r="E114" s="189"/>
      <c r="F114" s="189"/>
      <c r="G114" s="189"/>
      <c r="H114" s="189"/>
      <c r="I114" s="189"/>
      <c r="J114" s="190">
        <f>J928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143</v>
      </c>
      <c r="E115" s="189"/>
      <c r="F115" s="189"/>
      <c r="G115" s="189"/>
      <c r="H115" s="189"/>
      <c r="I115" s="189"/>
      <c r="J115" s="190">
        <f>J948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144</v>
      </c>
      <c r="E116" s="189"/>
      <c r="F116" s="189"/>
      <c r="G116" s="189"/>
      <c r="H116" s="189"/>
      <c r="I116" s="189"/>
      <c r="J116" s="190">
        <f>J996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145</v>
      </c>
      <c r="E117" s="189"/>
      <c r="F117" s="189"/>
      <c r="G117" s="189"/>
      <c r="H117" s="189"/>
      <c r="I117" s="189"/>
      <c r="J117" s="190">
        <f>J1039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146</v>
      </c>
      <c r="E118" s="189"/>
      <c r="F118" s="189"/>
      <c r="G118" s="189"/>
      <c r="H118" s="189"/>
      <c r="I118" s="189"/>
      <c r="J118" s="190">
        <f>J1056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147</v>
      </c>
      <c r="E119" s="189"/>
      <c r="F119" s="189"/>
      <c r="G119" s="189"/>
      <c r="H119" s="189"/>
      <c r="I119" s="189"/>
      <c r="J119" s="190">
        <f>J1065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148</v>
      </c>
      <c r="E120" s="189"/>
      <c r="F120" s="189"/>
      <c r="G120" s="189"/>
      <c r="H120" s="189"/>
      <c r="I120" s="189"/>
      <c r="J120" s="190">
        <f>J1066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149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175" t="str">
        <f>E7</f>
        <v>ZŠ Mařádkova - hala - rekonstrukce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118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D.1.1. - Architektonicko stavební řešení</v>
      </c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>Mařádkova 518/15, Předměstí, 746 01 Opava</v>
      </c>
      <c r="G134" s="41"/>
      <c r="H134" s="41"/>
      <c r="I134" s="33" t="s">
        <v>22</v>
      </c>
      <c r="J134" s="80" t="str">
        <f>IF(J12="","",J12)</f>
        <v>26. 1. 2026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40.05" customHeight="1">
      <c r="A136" s="39"/>
      <c r="B136" s="40"/>
      <c r="C136" s="33" t="s">
        <v>24</v>
      </c>
      <c r="D136" s="41"/>
      <c r="E136" s="41"/>
      <c r="F136" s="28" t="str">
        <f>E15</f>
        <v>Statutární město Opava</v>
      </c>
      <c r="G136" s="41"/>
      <c r="H136" s="41"/>
      <c r="I136" s="33" t="s">
        <v>30</v>
      </c>
      <c r="J136" s="37" t="str">
        <f>E21</f>
        <v>ARCHITEKTONICKÁ KANCELÁŘ CHVÁTAL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33" t="s">
        <v>33</v>
      </c>
      <c r="J137" s="37" t="str">
        <f>E24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192"/>
      <c r="B139" s="193"/>
      <c r="C139" s="194" t="s">
        <v>150</v>
      </c>
      <c r="D139" s="195" t="s">
        <v>61</v>
      </c>
      <c r="E139" s="195" t="s">
        <v>57</v>
      </c>
      <c r="F139" s="195" t="s">
        <v>58</v>
      </c>
      <c r="G139" s="195" t="s">
        <v>151</v>
      </c>
      <c r="H139" s="195" t="s">
        <v>152</v>
      </c>
      <c r="I139" s="195" t="s">
        <v>153</v>
      </c>
      <c r="J139" s="195" t="s">
        <v>122</v>
      </c>
      <c r="K139" s="196" t="s">
        <v>154</v>
      </c>
      <c r="L139" s="197"/>
      <c r="M139" s="101" t="s">
        <v>1</v>
      </c>
      <c r="N139" s="102" t="s">
        <v>40</v>
      </c>
      <c r="O139" s="102" t="s">
        <v>155</v>
      </c>
      <c r="P139" s="102" t="s">
        <v>156</v>
      </c>
      <c r="Q139" s="102" t="s">
        <v>157</v>
      </c>
      <c r="R139" s="102" t="s">
        <v>158</v>
      </c>
      <c r="S139" s="102" t="s">
        <v>159</v>
      </c>
      <c r="T139" s="103" t="s">
        <v>160</v>
      </c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</row>
    <row r="140" s="2" customFormat="1" ht="22.8" customHeight="1">
      <c r="A140" s="39"/>
      <c r="B140" s="40"/>
      <c r="C140" s="108" t="s">
        <v>161</v>
      </c>
      <c r="D140" s="41"/>
      <c r="E140" s="41"/>
      <c r="F140" s="41"/>
      <c r="G140" s="41"/>
      <c r="H140" s="41"/>
      <c r="I140" s="41"/>
      <c r="J140" s="198">
        <f>BK140</f>
        <v>0</v>
      </c>
      <c r="K140" s="41"/>
      <c r="L140" s="45"/>
      <c r="M140" s="104"/>
      <c r="N140" s="199"/>
      <c r="O140" s="105"/>
      <c r="P140" s="200">
        <f>P141+P701</f>
        <v>0</v>
      </c>
      <c r="Q140" s="105"/>
      <c r="R140" s="200">
        <f>R141+R701</f>
        <v>146.40972461999999</v>
      </c>
      <c r="S140" s="105"/>
      <c r="T140" s="201">
        <f>T141+T701</f>
        <v>200.92580750000002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124</v>
      </c>
      <c r="BK140" s="202">
        <f>BK141+BK701</f>
        <v>0</v>
      </c>
    </row>
    <row r="141" s="12" customFormat="1" ht="25.92" customHeight="1">
      <c r="A141" s="12"/>
      <c r="B141" s="203"/>
      <c r="C141" s="204"/>
      <c r="D141" s="205" t="s">
        <v>75</v>
      </c>
      <c r="E141" s="206" t="s">
        <v>162</v>
      </c>
      <c r="F141" s="206" t="s">
        <v>163</v>
      </c>
      <c r="G141" s="204"/>
      <c r="H141" s="204"/>
      <c r="I141" s="207"/>
      <c r="J141" s="208">
        <f>BK141</f>
        <v>0</v>
      </c>
      <c r="K141" s="204"/>
      <c r="L141" s="209"/>
      <c r="M141" s="210"/>
      <c r="N141" s="211"/>
      <c r="O141" s="211"/>
      <c r="P141" s="212">
        <f>P142+P213+P237+P457+P533+P591+P608+P684+P697</f>
        <v>0</v>
      </c>
      <c r="Q141" s="211"/>
      <c r="R141" s="212">
        <f>R142+R213+R237+R457+R533+R591+R608+R684+R697</f>
        <v>135.20970573</v>
      </c>
      <c r="S141" s="211"/>
      <c r="T141" s="213">
        <f>T142+T213+T237+T457+T533+T591+T608+T684+T697</f>
        <v>192.4305075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84</v>
      </c>
      <c r="AT141" s="215" t="s">
        <v>75</v>
      </c>
      <c r="AU141" s="215" t="s">
        <v>76</v>
      </c>
      <c r="AY141" s="214" t="s">
        <v>164</v>
      </c>
      <c r="BK141" s="216">
        <f>BK142+BK213+BK237+BK457+BK533+BK591+BK608+BK684+BK697</f>
        <v>0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84</v>
      </c>
      <c r="F142" s="217" t="s">
        <v>165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SUM(P143:P212)</f>
        <v>0</v>
      </c>
      <c r="Q142" s="211"/>
      <c r="R142" s="212">
        <f>SUM(R143:R212)</f>
        <v>0.015601000000000002</v>
      </c>
      <c r="S142" s="211"/>
      <c r="T142" s="213">
        <f>SUM(T143:T212)</f>
        <v>176.07536999999999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164</v>
      </c>
      <c r="BK142" s="216">
        <f>SUM(BK143:BK212)</f>
        <v>0</v>
      </c>
    </row>
    <row r="143" s="2" customFormat="1" ht="24.15" customHeight="1">
      <c r="A143" s="39"/>
      <c r="B143" s="40"/>
      <c r="C143" s="219" t="s">
        <v>84</v>
      </c>
      <c r="D143" s="219" t="s">
        <v>166</v>
      </c>
      <c r="E143" s="220" t="s">
        <v>167</v>
      </c>
      <c r="F143" s="221" t="s">
        <v>168</v>
      </c>
      <c r="G143" s="222" t="s">
        <v>169</v>
      </c>
      <c r="H143" s="223">
        <v>2</v>
      </c>
      <c r="I143" s="224"/>
      <c r="J143" s="225">
        <f>ROUND(I143*H143,2)</f>
        <v>0</v>
      </c>
      <c r="K143" s="221" t="s">
        <v>170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171</v>
      </c>
      <c r="AT143" s="230" t="s">
        <v>166</v>
      </c>
      <c r="AU143" s="230" t="s">
        <v>86</v>
      </c>
      <c r="AY143" s="18" t="s">
        <v>164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171</v>
      </c>
      <c r="BM143" s="230" t="s">
        <v>172</v>
      </c>
    </row>
    <row r="144" s="2" customFormat="1">
      <c r="A144" s="39"/>
      <c r="B144" s="40"/>
      <c r="C144" s="41"/>
      <c r="D144" s="232" t="s">
        <v>173</v>
      </c>
      <c r="E144" s="41"/>
      <c r="F144" s="233" t="s">
        <v>174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173</v>
      </c>
      <c r="AU144" s="18" t="s">
        <v>86</v>
      </c>
    </row>
    <row r="145" s="2" customFormat="1">
      <c r="A145" s="39"/>
      <c r="B145" s="40"/>
      <c r="C145" s="41"/>
      <c r="D145" s="237" t="s">
        <v>175</v>
      </c>
      <c r="E145" s="41"/>
      <c r="F145" s="238" t="s">
        <v>176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175</v>
      </c>
      <c r="AU145" s="18" t="s">
        <v>86</v>
      </c>
    </row>
    <row r="146" s="13" customFormat="1">
      <c r="A146" s="13"/>
      <c r="B146" s="239"/>
      <c r="C146" s="240"/>
      <c r="D146" s="232" t="s">
        <v>177</v>
      </c>
      <c r="E146" s="241" t="s">
        <v>1</v>
      </c>
      <c r="F146" s="242" t="s">
        <v>178</v>
      </c>
      <c r="G146" s="240"/>
      <c r="H146" s="241" t="s">
        <v>1</v>
      </c>
      <c r="I146" s="243"/>
      <c r="J146" s="240"/>
      <c r="K146" s="240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177</v>
      </c>
      <c r="AU146" s="248" t="s">
        <v>86</v>
      </c>
      <c r="AV146" s="13" t="s">
        <v>84</v>
      </c>
      <c r="AW146" s="13" t="s">
        <v>32</v>
      </c>
      <c r="AX146" s="13" t="s">
        <v>76</v>
      </c>
      <c r="AY146" s="248" t="s">
        <v>164</v>
      </c>
    </row>
    <row r="147" s="14" customFormat="1">
      <c r="A147" s="14"/>
      <c r="B147" s="249"/>
      <c r="C147" s="250"/>
      <c r="D147" s="232" t="s">
        <v>177</v>
      </c>
      <c r="E147" s="251" t="s">
        <v>1</v>
      </c>
      <c r="F147" s="252" t="s">
        <v>86</v>
      </c>
      <c r="G147" s="250"/>
      <c r="H147" s="253">
        <v>2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177</v>
      </c>
      <c r="AU147" s="259" t="s">
        <v>86</v>
      </c>
      <c r="AV147" s="14" t="s">
        <v>86</v>
      </c>
      <c r="AW147" s="14" t="s">
        <v>32</v>
      </c>
      <c r="AX147" s="14" t="s">
        <v>76</v>
      </c>
      <c r="AY147" s="259" t="s">
        <v>164</v>
      </c>
    </row>
    <row r="148" s="15" customFormat="1">
      <c r="A148" s="15"/>
      <c r="B148" s="260"/>
      <c r="C148" s="261"/>
      <c r="D148" s="232" t="s">
        <v>177</v>
      </c>
      <c r="E148" s="262" t="s">
        <v>1</v>
      </c>
      <c r="F148" s="263" t="s">
        <v>179</v>
      </c>
      <c r="G148" s="261"/>
      <c r="H148" s="264">
        <v>2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177</v>
      </c>
      <c r="AU148" s="270" t="s">
        <v>86</v>
      </c>
      <c r="AV148" s="15" t="s">
        <v>171</v>
      </c>
      <c r="AW148" s="15" t="s">
        <v>32</v>
      </c>
      <c r="AX148" s="15" t="s">
        <v>84</v>
      </c>
      <c r="AY148" s="270" t="s">
        <v>164</v>
      </c>
    </row>
    <row r="149" s="2" customFormat="1" ht="33" customHeight="1">
      <c r="A149" s="39"/>
      <c r="B149" s="40"/>
      <c r="C149" s="219" t="s">
        <v>86</v>
      </c>
      <c r="D149" s="219" t="s">
        <v>166</v>
      </c>
      <c r="E149" s="220" t="s">
        <v>180</v>
      </c>
      <c r="F149" s="221" t="s">
        <v>181</v>
      </c>
      <c r="G149" s="222" t="s">
        <v>169</v>
      </c>
      <c r="H149" s="223">
        <v>2</v>
      </c>
      <c r="I149" s="224"/>
      <c r="J149" s="225">
        <f>ROUND(I149*H149,2)</f>
        <v>0</v>
      </c>
      <c r="K149" s="221" t="s">
        <v>170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171</v>
      </c>
      <c r="AT149" s="230" t="s">
        <v>166</v>
      </c>
      <c r="AU149" s="230" t="s">
        <v>86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171</v>
      </c>
      <c r="BM149" s="230" t="s">
        <v>182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183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86</v>
      </c>
    </row>
    <row r="151" s="2" customFormat="1">
      <c r="A151" s="39"/>
      <c r="B151" s="40"/>
      <c r="C151" s="41"/>
      <c r="D151" s="237" t="s">
        <v>175</v>
      </c>
      <c r="E151" s="41"/>
      <c r="F151" s="238" t="s">
        <v>184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175</v>
      </c>
      <c r="AU151" s="18" t="s">
        <v>86</v>
      </c>
    </row>
    <row r="152" s="13" customFormat="1">
      <c r="A152" s="13"/>
      <c r="B152" s="239"/>
      <c r="C152" s="240"/>
      <c r="D152" s="232" t="s">
        <v>177</v>
      </c>
      <c r="E152" s="241" t="s">
        <v>1</v>
      </c>
      <c r="F152" s="242" t="s">
        <v>178</v>
      </c>
      <c r="G152" s="240"/>
      <c r="H152" s="241" t="s">
        <v>1</v>
      </c>
      <c r="I152" s="243"/>
      <c r="J152" s="240"/>
      <c r="K152" s="240"/>
      <c r="L152" s="244"/>
      <c r="M152" s="245"/>
      <c r="N152" s="246"/>
      <c r="O152" s="246"/>
      <c r="P152" s="246"/>
      <c r="Q152" s="246"/>
      <c r="R152" s="246"/>
      <c r="S152" s="246"/>
      <c r="T152" s="24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8" t="s">
        <v>177</v>
      </c>
      <c r="AU152" s="248" t="s">
        <v>86</v>
      </c>
      <c r="AV152" s="13" t="s">
        <v>84</v>
      </c>
      <c r="AW152" s="13" t="s">
        <v>32</v>
      </c>
      <c r="AX152" s="13" t="s">
        <v>76</v>
      </c>
      <c r="AY152" s="248" t="s">
        <v>164</v>
      </c>
    </row>
    <row r="153" s="14" customFormat="1">
      <c r="A153" s="14"/>
      <c r="B153" s="249"/>
      <c r="C153" s="250"/>
      <c r="D153" s="232" t="s">
        <v>177</v>
      </c>
      <c r="E153" s="251" t="s">
        <v>1</v>
      </c>
      <c r="F153" s="252" t="s">
        <v>86</v>
      </c>
      <c r="G153" s="250"/>
      <c r="H153" s="253">
        <v>2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177</v>
      </c>
      <c r="AU153" s="259" t="s">
        <v>86</v>
      </c>
      <c r="AV153" s="14" t="s">
        <v>86</v>
      </c>
      <c r="AW153" s="14" t="s">
        <v>32</v>
      </c>
      <c r="AX153" s="14" t="s">
        <v>76</v>
      </c>
      <c r="AY153" s="259" t="s">
        <v>164</v>
      </c>
    </row>
    <row r="154" s="15" customFormat="1">
      <c r="A154" s="15"/>
      <c r="B154" s="260"/>
      <c r="C154" s="261"/>
      <c r="D154" s="232" t="s">
        <v>177</v>
      </c>
      <c r="E154" s="262" t="s">
        <v>1</v>
      </c>
      <c r="F154" s="263" t="s">
        <v>179</v>
      </c>
      <c r="G154" s="261"/>
      <c r="H154" s="264">
        <v>2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0" t="s">
        <v>177</v>
      </c>
      <c r="AU154" s="270" t="s">
        <v>86</v>
      </c>
      <c r="AV154" s="15" t="s">
        <v>171</v>
      </c>
      <c r="AW154" s="15" t="s">
        <v>32</v>
      </c>
      <c r="AX154" s="15" t="s">
        <v>84</v>
      </c>
      <c r="AY154" s="270" t="s">
        <v>164</v>
      </c>
    </row>
    <row r="155" s="2" customFormat="1" ht="24.15" customHeight="1">
      <c r="A155" s="39"/>
      <c r="B155" s="40"/>
      <c r="C155" s="219" t="s">
        <v>185</v>
      </c>
      <c r="D155" s="219" t="s">
        <v>166</v>
      </c>
      <c r="E155" s="220" t="s">
        <v>186</v>
      </c>
      <c r="F155" s="221" t="s">
        <v>187</v>
      </c>
      <c r="G155" s="222" t="s">
        <v>188</v>
      </c>
      <c r="H155" s="223">
        <v>197.40199999999999</v>
      </c>
      <c r="I155" s="224"/>
      <c r="J155" s="225">
        <f>ROUND(I155*H155,2)</f>
        <v>0</v>
      </c>
      <c r="K155" s="221" t="s">
        <v>170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0.255</v>
      </c>
      <c r="T155" s="229">
        <f>S155*H155</f>
        <v>50.337509999999995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166</v>
      </c>
      <c r="AU155" s="230" t="s">
        <v>86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171</v>
      </c>
      <c r="BM155" s="230" t="s">
        <v>189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190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86</v>
      </c>
    </row>
    <row r="157" s="2" customFormat="1">
      <c r="A157" s="39"/>
      <c r="B157" s="40"/>
      <c r="C157" s="41"/>
      <c r="D157" s="237" t="s">
        <v>175</v>
      </c>
      <c r="E157" s="41"/>
      <c r="F157" s="238" t="s">
        <v>191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175</v>
      </c>
      <c r="AU157" s="18" t="s">
        <v>86</v>
      </c>
    </row>
    <row r="158" s="13" customFormat="1">
      <c r="A158" s="13"/>
      <c r="B158" s="239"/>
      <c r="C158" s="240"/>
      <c r="D158" s="232" t="s">
        <v>177</v>
      </c>
      <c r="E158" s="241" t="s">
        <v>1</v>
      </c>
      <c r="F158" s="242" t="s">
        <v>192</v>
      </c>
      <c r="G158" s="240"/>
      <c r="H158" s="241" t="s">
        <v>1</v>
      </c>
      <c r="I158" s="243"/>
      <c r="J158" s="240"/>
      <c r="K158" s="240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177</v>
      </c>
      <c r="AU158" s="248" t="s">
        <v>86</v>
      </c>
      <c r="AV158" s="13" t="s">
        <v>84</v>
      </c>
      <c r="AW158" s="13" t="s">
        <v>32</v>
      </c>
      <c r="AX158" s="13" t="s">
        <v>76</v>
      </c>
      <c r="AY158" s="248" t="s">
        <v>164</v>
      </c>
    </row>
    <row r="159" s="14" customFormat="1">
      <c r="A159" s="14"/>
      <c r="B159" s="249"/>
      <c r="C159" s="250"/>
      <c r="D159" s="232" t="s">
        <v>177</v>
      </c>
      <c r="E159" s="251" t="s">
        <v>1</v>
      </c>
      <c r="F159" s="252" t="s">
        <v>193</v>
      </c>
      <c r="G159" s="250"/>
      <c r="H159" s="253">
        <v>70.402000000000001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177</v>
      </c>
      <c r="AU159" s="259" t="s">
        <v>86</v>
      </c>
      <c r="AV159" s="14" t="s">
        <v>86</v>
      </c>
      <c r="AW159" s="14" t="s">
        <v>32</v>
      </c>
      <c r="AX159" s="14" t="s">
        <v>76</v>
      </c>
      <c r="AY159" s="259" t="s">
        <v>164</v>
      </c>
    </row>
    <row r="160" s="13" customFormat="1">
      <c r="A160" s="13"/>
      <c r="B160" s="239"/>
      <c r="C160" s="240"/>
      <c r="D160" s="232" t="s">
        <v>177</v>
      </c>
      <c r="E160" s="241" t="s">
        <v>1</v>
      </c>
      <c r="F160" s="242" t="s">
        <v>194</v>
      </c>
      <c r="G160" s="240"/>
      <c r="H160" s="241" t="s">
        <v>1</v>
      </c>
      <c r="I160" s="243"/>
      <c r="J160" s="240"/>
      <c r="K160" s="240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177</v>
      </c>
      <c r="AU160" s="248" t="s">
        <v>86</v>
      </c>
      <c r="AV160" s="13" t="s">
        <v>84</v>
      </c>
      <c r="AW160" s="13" t="s">
        <v>32</v>
      </c>
      <c r="AX160" s="13" t="s">
        <v>76</v>
      </c>
      <c r="AY160" s="248" t="s">
        <v>164</v>
      </c>
    </row>
    <row r="161" s="14" customFormat="1">
      <c r="A161" s="14"/>
      <c r="B161" s="249"/>
      <c r="C161" s="250"/>
      <c r="D161" s="232" t="s">
        <v>177</v>
      </c>
      <c r="E161" s="251" t="s">
        <v>1</v>
      </c>
      <c r="F161" s="252" t="s">
        <v>195</v>
      </c>
      <c r="G161" s="250"/>
      <c r="H161" s="253">
        <v>127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177</v>
      </c>
      <c r="AU161" s="259" t="s">
        <v>86</v>
      </c>
      <c r="AV161" s="14" t="s">
        <v>86</v>
      </c>
      <c r="AW161" s="14" t="s">
        <v>32</v>
      </c>
      <c r="AX161" s="14" t="s">
        <v>76</v>
      </c>
      <c r="AY161" s="259" t="s">
        <v>164</v>
      </c>
    </row>
    <row r="162" s="15" customFormat="1">
      <c r="A162" s="15"/>
      <c r="B162" s="260"/>
      <c r="C162" s="261"/>
      <c r="D162" s="232" t="s">
        <v>177</v>
      </c>
      <c r="E162" s="262" t="s">
        <v>1</v>
      </c>
      <c r="F162" s="263" t="s">
        <v>179</v>
      </c>
      <c r="G162" s="261"/>
      <c r="H162" s="264">
        <v>197.40199999999999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177</v>
      </c>
      <c r="AU162" s="270" t="s">
        <v>86</v>
      </c>
      <c r="AV162" s="15" t="s">
        <v>171</v>
      </c>
      <c r="AW162" s="15" t="s">
        <v>32</v>
      </c>
      <c r="AX162" s="15" t="s">
        <v>84</v>
      </c>
      <c r="AY162" s="270" t="s">
        <v>164</v>
      </c>
    </row>
    <row r="163" s="2" customFormat="1" ht="24.15" customHeight="1">
      <c r="A163" s="39"/>
      <c r="B163" s="40"/>
      <c r="C163" s="219" t="s">
        <v>171</v>
      </c>
      <c r="D163" s="219" t="s">
        <v>166</v>
      </c>
      <c r="E163" s="220" t="s">
        <v>196</v>
      </c>
      <c r="F163" s="221" t="s">
        <v>197</v>
      </c>
      <c r="G163" s="222" t="s">
        <v>188</v>
      </c>
      <c r="H163" s="223">
        <v>197.40199999999999</v>
      </c>
      <c r="I163" s="224"/>
      <c r="J163" s="225">
        <f>ROUND(I163*H163,2)</f>
        <v>0</v>
      </c>
      <c r="K163" s="221" t="s">
        <v>170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0.57999999999999996</v>
      </c>
      <c r="T163" s="229">
        <f>S163*H163</f>
        <v>114.49315999999999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171</v>
      </c>
      <c r="AT163" s="230" t="s">
        <v>166</v>
      </c>
      <c r="AU163" s="230" t="s">
        <v>86</v>
      </c>
      <c r="AY163" s="18" t="s">
        <v>164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171</v>
      </c>
      <c r="BM163" s="230" t="s">
        <v>198</v>
      </c>
    </row>
    <row r="164" s="2" customFormat="1">
      <c r="A164" s="39"/>
      <c r="B164" s="40"/>
      <c r="C164" s="41"/>
      <c r="D164" s="232" t="s">
        <v>173</v>
      </c>
      <c r="E164" s="41"/>
      <c r="F164" s="233" t="s">
        <v>199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173</v>
      </c>
      <c r="AU164" s="18" t="s">
        <v>86</v>
      </c>
    </row>
    <row r="165" s="2" customFormat="1">
      <c r="A165" s="39"/>
      <c r="B165" s="40"/>
      <c r="C165" s="41"/>
      <c r="D165" s="237" t="s">
        <v>175</v>
      </c>
      <c r="E165" s="41"/>
      <c r="F165" s="238" t="s">
        <v>200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175</v>
      </c>
      <c r="AU165" s="18" t="s">
        <v>86</v>
      </c>
    </row>
    <row r="166" s="13" customFormat="1">
      <c r="A166" s="13"/>
      <c r="B166" s="239"/>
      <c r="C166" s="240"/>
      <c r="D166" s="232" t="s">
        <v>177</v>
      </c>
      <c r="E166" s="241" t="s">
        <v>1</v>
      </c>
      <c r="F166" s="242" t="s">
        <v>192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177</v>
      </c>
      <c r="AU166" s="248" t="s">
        <v>86</v>
      </c>
      <c r="AV166" s="13" t="s">
        <v>84</v>
      </c>
      <c r="AW166" s="13" t="s">
        <v>32</v>
      </c>
      <c r="AX166" s="13" t="s">
        <v>76</v>
      </c>
      <c r="AY166" s="248" t="s">
        <v>164</v>
      </c>
    </row>
    <row r="167" s="14" customFormat="1">
      <c r="A167" s="14"/>
      <c r="B167" s="249"/>
      <c r="C167" s="250"/>
      <c r="D167" s="232" t="s">
        <v>177</v>
      </c>
      <c r="E167" s="251" t="s">
        <v>1</v>
      </c>
      <c r="F167" s="252" t="s">
        <v>193</v>
      </c>
      <c r="G167" s="250"/>
      <c r="H167" s="253">
        <v>70.402000000000001</v>
      </c>
      <c r="I167" s="254"/>
      <c r="J167" s="250"/>
      <c r="K167" s="250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177</v>
      </c>
      <c r="AU167" s="259" t="s">
        <v>86</v>
      </c>
      <c r="AV167" s="14" t="s">
        <v>86</v>
      </c>
      <c r="AW167" s="14" t="s">
        <v>32</v>
      </c>
      <c r="AX167" s="14" t="s">
        <v>76</v>
      </c>
      <c r="AY167" s="259" t="s">
        <v>164</v>
      </c>
    </row>
    <row r="168" s="13" customFormat="1">
      <c r="A168" s="13"/>
      <c r="B168" s="239"/>
      <c r="C168" s="240"/>
      <c r="D168" s="232" t="s">
        <v>177</v>
      </c>
      <c r="E168" s="241" t="s">
        <v>1</v>
      </c>
      <c r="F168" s="242" t="s">
        <v>194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177</v>
      </c>
      <c r="AU168" s="248" t="s">
        <v>86</v>
      </c>
      <c r="AV168" s="13" t="s">
        <v>84</v>
      </c>
      <c r="AW168" s="13" t="s">
        <v>32</v>
      </c>
      <c r="AX168" s="13" t="s">
        <v>76</v>
      </c>
      <c r="AY168" s="248" t="s">
        <v>164</v>
      </c>
    </row>
    <row r="169" s="14" customFormat="1">
      <c r="A169" s="14"/>
      <c r="B169" s="249"/>
      <c r="C169" s="250"/>
      <c r="D169" s="232" t="s">
        <v>177</v>
      </c>
      <c r="E169" s="251" t="s">
        <v>1</v>
      </c>
      <c r="F169" s="252" t="s">
        <v>195</v>
      </c>
      <c r="G169" s="250"/>
      <c r="H169" s="253">
        <v>127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177</v>
      </c>
      <c r="AU169" s="259" t="s">
        <v>86</v>
      </c>
      <c r="AV169" s="14" t="s">
        <v>86</v>
      </c>
      <c r="AW169" s="14" t="s">
        <v>32</v>
      </c>
      <c r="AX169" s="14" t="s">
        <v>76</v>
      </c>
      <c r="AY169" s="259" t="s">
        <v>164</v>
      </c>
    </row>
    <row r="170" s="15" customFormat="1">
      <c r="A170" s="15"/>
      <c r="B170" s="260"/>
      <c r="C170" s="261"/>
      <c r="D170" s="232" t="s">
        <v>177</v>
      </c>
      <c r="E170" s="262" t="s">
        <v>1</v>
      </c>
      <c r="F170" s="263" t="s">
        <v>179</v>
      </c>
      <c r="G170" s="261"/>
      <c r="H170" s="264">
        <v>197.40199999999999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177</v>
      </c>
      <c r="AU170" s="270" t="s">
        <v>86</v>
      </c>
      <c r="AV170" s="15" t="s">
        <v>171</v>
      </c>
      <c r="AW170" s="15" t="s">
        <v>32</v>
      </c>
      <c r="AX170" s="15" t="s">
        <v>84</v>
      </c>
      <c r="AY170" s="270" t="s">
        <v>164</v>
      </c>
    </row>
    <row r="171" s="2" customFormat="1" ht="16.5" customHeight="1">
      <c r="A171" s="39"/>
      <c r="B171" s="40"/>
      <c r="C171" s="219" t="s">
        <v>201</v>
      </c>
      <c r="D171" s="219" t="s">
        <v>166</v>
      </c>
      <c r="E171" s="220" t="s">
        <v>202</v>
      </c>
      <c r="F171" s="221" t="s">
        <v>203</v>
      </c>
      <c r="G171" s="222" t="s">
        <v>204</v>
      </c>
      <c r="H171" s="223">
        <v>48.890000000000001</v>
      </c>
      <c r="I171" s="224"/>
      <c r="J171" s="225">
        <f>ROUND(I171*H171,2)</f>
        <v>0</v>
      </c>
      <c r="K171" s="221" t="s">
        <v>170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0.23000000000000001</v>
      </c>
      <c r="T171" s="229">
        <f>S171*H171</f>
        <v>11.2447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171</v>
      </c>
      <c r="AT171" s="230" t="s">
        <v>166</v>
      </c>
      <c r="AU171" s="230" t="s">
        <v>86</v>
      </c>
      <c r="AY171" s="18" t="s">
        <v>164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171</v>
      </c>
      <c r="BM171" s="230" t="s">
        <v>205</v>
      </c>
    </row>
    <row r="172" s="2" customFormat="1">
      <c r="A172" s="39"/>
      <c r="B172" s="40"/>
      <c r="C172" s="41"/>
      <c r="D172" s="232" t="s">
        <v>173</v>
      </c>
      <c r="E172" s="41"/>
      <c r="F172" s="233" t="s">
        <v>206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173</v>
      </c>
      <c r="AU172" s="18" t="s">
        <v>86</v>
      </c>
    </row>
    <row r="173" s="2" customFormat="1">
      <c r="A173" s="39"/>
      <c r="B173" s="40"/>
      <c r="C173" s="41"/>
      <c r="D173" s="237" t="s">
        <v>175</v>
      </c>
      <c r="E173" s="41"/>
      <c r="F173" s="238" t="s">
        <v>207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175</v>
      </c>
      <c r="AU173" s="18" t="s">
        <v>86</v>
      </c>
    </row>
    <row r="174" s="13" customFormat="1">
      <c r="A174" s="13"/>
      <c r="B174" s="239"/>
      <c r="C174" s="240"/>
      <c r="D174" s="232" t="s">
        <v>177</v>
      </c>
      <c r="E174" s="241" t="s">
        <v>1</v>
      </c>
      <c r="F174" s="242" t="s">
        <v>192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177</v>
      </c>
      <c r="AU174" s="248" t="s">
        <v>86</v>
      </c>
      <c r="AV174" s="13" t="s">
        <v>84</v>
      </c>
      <c r="AW174" s="13" t="s">
        <v>32</v>
      </c>
      <c r="AX174" s="13" t="s">
        <v>76</v>
      </c>
      <c r="AY174" s="248" t="s">
        <v>164</v>
      </c>
    </row>
    <row r="175" s="14" customFormat="1">
      <c r="A175" s="14"/>
      <c r="B175" s="249"/>
      <c r="C175" s="250"/>
      <c r="D175" s="232" t="s">
        <v>177</v>
      </c>
      <c r="E175" s="251" t="s">
        <v>1</v>
      </c>
      <c r="F175" s="252" t="s">
        <v>208</v>
      </c>
      <c r="G175" s="250"/>
      <c r="H175" s="253">
        <v>48.890000000000001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177</v>
      </c>
      <c r="AU175" s="259" t="s">
        <v>86</v>
      </c>
      <c r="AV175" s="14" t="s">
        <v>86</v>
      </c>
      <c r="AW175" s="14" t="s">
        <v>32</v>
      </c>
      <c r="AX175" s="14" t="s">
        <v>76</v>
      </c>
      <c r="AY175" s="259" t="s">
        <v>164</v>
      </c>
    </row>
    <row r="176" s="15" customFormat="1">
      <c r="A176" s="15"/>
      <c r="B176" s="260"/>
      <c r="C176" s="261"/>
      <c r="D176" s="232" t="s">
        <v>177</v>
      </c>
      <c r="E176" s="262" t="s">
        <v>1</v>
      </c>
      <c r="F176" s="263" t="s">
        <v>179</v>
      </c>
      <c r="G176" s="261"/>
      <c r="H176" s="264">
        <v>48.890000000000001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177</v>
      </c>
      <c r="AU176" s="270" t="s">
        <v>86</v>
      </c>
      <c r="AV176" s="15" t="s">
        <v>171</v>
      </c>
      <c r="AW176" s="15" t="s">
        <v>32</v>
      </c>
      <c r="AX176" s="15" t="s">
        <v>84</v>
      </c>
      <c r="AY176" s="270" t="s">
        <v>164</v>
      </c>
    </row>
    <row r="177" s="2" customFormat="1" ht="24.15" customHeight="1">
      <c r="A177" s="39"/>
      <c r="B177" s="40"/>
      <c r="C177" s="219" t="s">
        <v>209</v>
      </c>
      <c r="D177" s="219" t="s">
        <v>166</v>
      </c>
      <c r="E177" s="220" t="s">
        <v>210</v>
      </c>
      <c r="F177" s="221" t="s">
        <v>211</v>
      </c>
      <c r="G177" s="222" t="s">
        <v>212</v>
      </c>
      <c r="H177" s="223">
        <v>86.302999999999997</v>
      </c>
      <c r="I177" s="224"/>
      <c r="J177" s="225">
        <f>ROUND(I177*H177,2)</f>
        <v>0</v>
      </c>
      <c r="K177" s="221" t="s">
        <v>170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171</v>
      </c>
      <c r="AT177" s="230" t="s">
        <v>166</v>
      </c>
      <c r="AU177" s="230" t="s">
        <v>86</v>
      </c>
      <c r="AY177" s="18" t="s">
        <v>164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171</v>
      </c>
      <c r="BM177" s="230" t="s">
        <v>213</v>
      </c>
    </row>
    <row r="178" s="2" customFormat="1">
      <c r="A178" s="39"/>
      <c r="B178" s="40"/>
      <c r="C178" s="41"/>
      <c r="D178" s="232" t="s">
        <v>173</v>
      </c>
      <c r="E178" s="41"/>
      <c r="F178" s="233" t="s">
        <v>214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173</v>
      </c>
      <c r="AU178" s="18" t="s">
        <v>86</v>
      </c>
    </row>
    <row r="179" s="2" customFormat="1">
      <c r="A179" s="39"/>
      <c r="B179" s="40"/>
      <c r="C179" s="41"/>
      <c r="D179" s="237" t="s">
        <v>175</v>
      </c>
      <c r="E179" s="41"/>
      <c r="F179" s="238" t="s">
        <v>215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175</v>
      </c>
      <c r="AU179" s="18" t="s">
        <v>86</v>
      </c>
    </row>
    <row r="180" s="13" customFormat="1">
      <c r="A180" s="13"/>
      <c r="B180" s="239"/>
      <c r="C180" s="240"/>
      <c r="D180" s="232" t="s">
        <v>177</v>
      </c>
      <c r="E180" s="241" t="s">
        <v>1</v>
      </c>
      <c r="F180" s="242" t="s">
        <v>216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177</v>
      </c>
      <c r="AU180" s="248" t="s">
        <v>86</v>
      </c>
      <c r="AV180" s="13" t="s">
        <v>84</v>
      </c>
      <c r="AW180" s="13" t="s">
        <v>32</v>
      </c>
      <c r="AX180" s="13" t="s">
        <v>76</v>
      </c>
      <c r="AY180" s="248" t="s">
        <v>164</v>
      </c>
    </row>
    <row r="181" s="14" customFormat="1">
      <c r="A181" s="14"/>
      <c r="B181" s="249"/>
      <c r="C181" s="250"/>
      <c r="D181" s="232" t="s">
        <v>177</v>
      </c>
      <c r="E181" s="251" t="s">
        <v>1</v>
      </c>
      <c r="F181" s="252" t="s">
        <v>217</v>
      </c>
      <c r="G181" s="250"/>
      <c r="H181" s="253">
        <v>0.64000000000000001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177</v>
      </c>
      <c r="AU181" s="259" t="s">
        <v>86</v>
      </c>
      <c r="AV181" s="14" t="s">
        <v>86</v>
      </c>
      <c r="AW181" s="14" t="s">
        <v>32</v>
      </c>
      <c r="AX181" s="14" t="s">
        <v>76</v>
      </c>
      <c r="AY181" s="259" t="s">
        <v>164</v>
      </c>
    </row>
    <row r="182" s="13" customFormat="1">
      <c r="A182" s="13"/>
      <c r="B182" s="239"/>
      <c r="C182" s="240"/>
      <c r="D182" s="232" t="s">
        <v>177</v>
      </c>
      <c r="E182" s="241" t="s">
        <v>1</v>
      </c>
      <c r="F182" s="242" t="s">
        <v>218</v>
      </c>
      <c r="G182" s="240"/>
      <c r="H182" s="241" t="s">
        <v>1</v>
      </c>
      <c r="I182" s="243"/>
      <c r="J182" s="240"/>
      <c r="K182" s="240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177</v>
      </c>
      <c r="AU182" s="248" t="s">
        <v>86</v>
      </c>
      <c r="AV182" s="13" t="s">
        <v>84</v>
      </c>
      <c r="AW182" s="13" t="s">
        <v>32</v>
      </c>
      <c r="AX182" s="13" t="s">
        <v>76</v>
      </c>
      <c r="AY182" s="248" t="s">
        <v>164</v>
      </c>
    </row>
    <row r="183" s="14" customFormat="1">
      <c r="A183" s="14"/>
      <c r="B183" s="249"/>
      <c r="C183" s="250"/>
      <c r="D183" s="232" t="s">
        <v>177</v>
      </c>
      <c r="E183" s="251" t="s">
        <v>1</v>
      </c>
      <c r="F183" s="252" t="s">
        <v>219</v>
      </c>
      <c r="G183" s="250"/>
      <c r="H183" s="253">
        <v>7.4740000000000002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177</v>
      </c>
      <c r="AU183" s="259" t="s">
        <v>86</v>
      </c>
      <c r="AV183" s="14" t="s">
        <v>86</v>
      </c>
      <c r="AW183" s="14" t="s">
        <v>32</v>
      </c>
      <c r="AX183" s="14" t="s">
        <v>76</v>
      </c>
      <c r="AY183" s="259" t="s">
        <v>164</v>
      </c>
    </row>
    <row r="184" s="14" customFormat="1">
      <c r="A184" s="14"/>
      <c r="B184" s="249"/>
      <c r="C184" s="250"/>
      <c r="D184" s="232" t="s">
        <v>177</v>
      </c>
      <c r="E184" s="251" t="s">
        <v>1</v>
      </c>
      <c r="F184" s="252" t="s">
        <v>220</v>
      </c>
      <c r="G184" s="250"/>
      <c r="H184" s="253">
        <v>15.15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177</v>
      </c>
      <c r="AU184" s="259" t="s">
        <v>86</v>
      </c>
      <c r="AV184" s="14" t="s">
        <v>86</v>
      </c>
      <c r="AW184" s="14" t="s">
        <v>32</v>
      </c>
      <c r="AX184" s="14" t="s">
        <v>76</v>
      </c>
      <c r="AY184" s="259" t="s">
        <v>164</v>
      </c>
    </row>
    <row r="185" s="14" customFormat="1">
      <c r="A185" s="14"/>
      <c r="B185" s="249"/>
      <c r="C185" s="250"/>
      <c r="D185" s="232" t="s">
        <v>177</v>
      </c>
      <c r="E185" s="251" t="s">
        <v>1</v>
      </c>
      <c r="F185" s="252" t="s">
        <v>221</v>
      </c>
      <c r="G185" s="250"/>
      <c r="H185" s="253">
        <v>22.800000000000001</v>
      </c>
      <c r="I185" s="254"/>
      <c r="J185" s="250"/>
      <c r="K185" s="250"/>
      <c r="L185" s="255"/>
      <c r="M185" s="256"/>
      <c r="N185" s="257"/>
      <c r="O185" s="257"/>
      <c r="P185" s="257"/>
      <c r="Q185" s="257"/>
      <c r="R185" s="257"/>
      <c r="S185" s="257"/>
      <c r="T185" s="25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9" t="s">
        <v>177</v>
      </c>
      <c r="AU185" s="259" t="s">
        <v>86</v>
      </c>
      <c r="AV185" s="14" t="s">
        <v>86</v>
      </c>
      <c r="AW185" s="14" t="s">
        <v>32</v>
      </c>
      <c r="AX185" s="14" t="s">
        <v>76</v>
      </c>
      <c r="AY185" s="259" t="s">
        <v>164</v>
      </c>
    </row>
    <row r="186" s="14" customFormat="1">
      <c r="A186" s="14"/>
      <c r="B186" s="249"/>
      <c r="C186" s="250"/>
      <c r="D186" s="232" t="s">
        <v>177</v>
      </c>
      <c r="E186" s="251" t="s">
        <v>1</v>
      </c>
      <c r="F186" s="252" t="s">
        <v>222</v>
      </c>
      <c r="G186" s="250"/>
      <c r="H186" s="253">
        <v>15.356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177</v>
      </c>
      <c r="AU186" s="259" t="s">
        <v>86</v>
      </c>
      <c r="AV186" s="14" t="s">
        <v>86</v>
      </c>
      <c r="AW186" s="14" t="s">
        <v>32</v>
      </c>
      <c r="AX186" s="14" t="s">
        <v>76</v>
      </c>
      <c r="AY186" s="259" t="s">
        <v>164</v>
      </c>
    </row>
    <row r="187" s="14" customFormat="1">
      <c r="A187" s="14"/>
      <c r="B187" s="249"/>
      <c r="C187" s="250"/>
      <c r="D187" s="232" t="s">
        <v>177</v>
      </c>
      <c r="E187" s="251" t="s">
        <v>1</v>
      </c>
      <c r="F187" s="252" t="s">
        <v>223</v>
      </c>
      <c r="G187" s="250"/>
      <c r="H187" s="253">
        <v>13.093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177</v>
      </c>
      <c r="AU187" s="259" t="s">
        <v>86</v>
      </c>
      <c r="AV187" s="14" t="s">
        <v>86</v>
      </c>
      <c r="AW187" s="14" t="s">
        <v>32</v>
      </c>
      <c r="AX187" s="14" t="s">
        <v>76</v>
      </c>
      <c r="AY187" s="259" t="s">
        <v>164</v>
      </c>
    </row>
    <row r="188" s="14" customFormat="1">
      <c r="A188" s="14"/>
      <c r="B188" s="249"/>
      <c r="C188" s="250"/>
      <c r="D188" s="232" t="s">
        <v>177</v>
      </c>
      <c r="E188" s="251" t="s">
        <v>1</v>
      </c>
      <c r="F188" s="252" t="s">
        <v>224</v>
      </c>
      <c r="G188" s="250"/>
      <c r="H188" s="253">
        <v>9.8800000000000008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177</v>
      </c>
      <c r="AU188" s="259" t="s">
        <v>86</v>
      </c>
      <c r="AV188" s="14" t="s">
        <v>86</v>
      </c>
      <c r="AW188" s="14" t="s">
        <v>32</v>
      </c>
      <c r="AX188" s="14" t="s">
        <v>76</v>
      </c>
      <c r="AY188" s="259" t="s">
        <v>164</v>
      </c>
    </row>
    <row r="189" s="13" customFormat="1">
      <c r="A189" s="13"/>
      <c r="B189" s="239"/>
      <c r="C189" s="240"/>
      <c r="D189" s="232" t="s">
        <v>177</v>
      </c>
      <c r="E189" s="241" t="s">
        <v>1</v>
      </c>
      <c r="F189" s="242" t="s">
        <v>225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177</v>
      </c>
      <c r="AU189" s="248" t="s">
        <v>86</v>
      </c>
      <c r="AV189" s="13" t="s">
        <v>84</v>
      </c>
      <c r="AW189" s="13" t="s">
        <v>32</v>
      </c>
      <c r="AX189" s="13" t="s">
        <v>76</v>
      </c>
      <c r="AY189" s="248" t="s">
        <v>164</v>
      </c>
    </row>
    <row r="190" s="14" customFormat="1">
      <c r="A190" s="14"/>
      <c r="B190" s="249"/>
      <c r="C190" s="250"/>
      <c r="D190" s="232" t="s">
        <v>177</v>
      </c>
      <c r="E190" s="251" t="s">
        <v>1</v>
      </c>
      <c r="F190" s="252" t="s">
        <v>226</v>
      </c>
      <c r="G190" s="250"/>
      <c r="H190" s="253">
        <v>1.9099999999999999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177</v>
      </c>
      <c r="AU190" s="259" t="s">
        <v>86</v>
      </c>
      <c r="AV190" s="14" t="s">
        <v>86</v>
      </c>
      <c r="AW190" s="14" t="s">
        <v>32</v>
      </c>
      <c r="AX190" s="14" t="s">
        <v>76</v>
      </c>
      <c r="AY190" s="259" t="s">
        <v>164</v>
      </c>
    </row>
    <row r="191" s="15" customFormat="1">
      <c r="A191" s="15"/>
      <c r="B191" s="260"/>
      <c r="C191" s="261"/>
      <c r="D191" s="232" t="s">
        <v>177</v>
      </c>
      <c r="E191" s="262" t="s">
        <v>1</v>
      </c>
      <c r="F191" s="263" t="s">
        <v>179</v>
      </c>
      <c r="G191" s="261"/>
      <c r="H191" s="264">
        <v>86.302999999999997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177</v>
      </c>
      <c r="AU191" s="270" t="s">
        <v>86</v>
      </c>
      <c r="AV191" s="15" t="s">
        <v>171</v>
      </c>
      <c r="AW191" s="15" t="s">
        <v>32</v>
      </c>
      <c r="AX191" s="15" t="s">
        <v>84</v>
      </c>
      <c r="AY191" s="270" t="s">
        <v>164</v>
      </c>
    </row>
    <row r="192" s="2" customFormat="1" ht="37.8" customHeight="1">
      <c r="A192" s="39"/>
      <c r="B192" s="40"/>
      <c r="C192" s="219" t="s">
        <v>227</v>
      </c>
      <c r="D192" s="219" t="s">
        <v>166</v>
      </c>
      <c r="E192" s="220" t="s">
        <v>228</v>
      </c>
      <c r="F192" s="221" t="s">
        <v>229</v>
      </c>
      <c r="G192" s="222" t="s">
        <v>188</v>
      </c>
      <c r="H192" s="223">
        <v>780.07000000000005</v>
      </c>
      <c r="I192" s="224"/>
      <c r="J192" s="225">
        <f>ROUND(I192*H192,2)</f>
        <v>0</v>
      </c>
      <c r="K192" s="221" t="s">
        <v>170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171</v>
      </c>
      <c r="AT192" s="230" t="s">
        <v>166</v>
      </c>
      <c r="AU192" s="230" t="s">
        <v>86</v>
      </c>
      <c r="AY192" s="18" t="s">
        <v>164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171</v>
      </c>
      <c r="BM192" s="230" t="s">
        <v>230</v>
      </c>
    </row>
    <row r="193" s="2" customFormat="1">
      <c r="A193" s="39"/>
      <c r="B193" s="40"/>
      <c r="C193" s="41"/>
      <c r="D193" s="232" t="s">
        <v>173</v>
      </c>
      <c r="E193" s="41"/>
      <c r="F193" s="233" t="s">
        <v>231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86</v>
      </c>
    </row>
    <row r="194" s="2" customFormat="1">
      <c r="A194" s="39"/>
      <c r="B194" s="40"/>
      <c r="C194" s="41"/>
      <c r="D194" s="237" t="s">
        <v>175</v>
      </c>
      <c r="E194" s="41"/>
      <c r="F194" s="238" t="s">
        <v>232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175</v>
      </c>
      <c r="AU194" s="18" t="s">
        <v>86</v>
      </c>
    </row>
    <row r="195" s="13" customFormat="1">
      <c r="A195" s="13"/>
      <c r="B195" s="239"/>
      <c r="C195" s="240"/>
      <c r="D195" s="232" t="s">
        <v>177</v>
      </c>
      <c r="E195" s="241" t="s">
        <v>1</v>
      </c>
      <c r="F195" s="242" t="s">
        <v>233</v>
      </c>
      <c r="G195" s="240"/>
      <c r="H195" s="241" t="s">
        <v>1</v>
      </c>
      <c r="I195" s="243"/>
      <c r="J195" s="240"/>
      <c r="K195" s="240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177</v>
      </c>
      <c r="AU195" s="248" t="s">
        <v>86</v>
      </c>
      <c r="AV195" s="13" t="s">
        <v>84</v>
      </c>
      <c r="AW195" s="13" t="s">
        <v>32</v>
      </c>
      <c r="AX195" s="13" t="s">
        <v>76</v>
      </c>
      <c r="AY195" s="248" t="s">
        <v>164</v>
      </c>
    </row>
    <row r="196" s="14" customFormat="1">
      <c r="A196" s="14"/>
      <c r="B196" s="249"/>
      <c r="C196" s="250"/>
      <c r="D196" s="232" t="s">
        <v>177</v>
      </c>
      <c r="E196" s="251" t="s">
        <v>1</v>
      </c>
      <c r="F196" s="252" t="s">
        <v>234</v>
      </c>
      <c r="G196" s="250"/>
      <c r="H196" s="253">
        <v>179.06999999999999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177</v>
      </c>
      <c r="AU196" s="259" t="s">
        <v>86</v>
      </c>
      <c r="AV196" s="14" t="s">
        <v>86</v>
      </c>
      <c r="AW196" s="14" t="s">
        <v>32</v>
      </c>
      <c r="AX196" s="14" t="s">
        <v>76</v>
      </c>
      <c r="AY196" s="259" t="s">
        <v>164</v>
      </c>
    </row>
    <row r="197" s="13" customFormat="1">
      <c r="A197" s="13"/>
      <c r="B197" s="239"/>
      <c r="C197" s="240"/>
      <c r="D197" s="232" t="s">
        <v>177</v>
      </c>
      <c r="E197" s="241" t="s">
        <v>1</v>
      </c>
      <c r="F197" s="242" t="s">
        <v>235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177</v>
      </c>
      <c r="AU197" s="248" t="s">
        <v>86</v>
      </c>
      <c r="AV197" s="13" t="s">
        <v>84</v>
      </c>
      <c r="AW197" s="13" t="s">
        <v>32</v>
      </c>
      <c r="AX197" s="13" t="s">
        <v>76</v>
      </c>
      <c r="AY197" s="248" t="s">
        <v>164</v>
      </c>
    </row>
    <row r="198" s="14" customFormat="1">
      <c r="A198" s="14"/>
      <c r="B198" s="249"/>
      <c r="C198" s="250"/>
      <c r="D198" s="232" t="s">
        <v>177</v>
      </c>
      <c r="E198" s="251" t="s">
        <v>1</v>
      </c>
      <c r="F198" s="252" t="s">
        <v>236</v>
      </c>
      <c r="G198" s="250"/>
      <c r="H198" s="253">
        <v>601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177</v>
      </c>
      <c r="AU198" s="259" t="s">
        <v>86</v>
      </c>
      <c r="AV198" s="14" t="s">
        <v>86</v>
      </c>
      <c r="AW198" s="14" t="s">
        <v>32</v>
      </c>
      <c r="AX198" s="14" t="s">
        <v>76</v>
      </c>
      <c r="AY198" s="259" t="s">
        <v>164</v>
      </c>
    </row>
    <row r="199" s="15" customFormat="1">
      <c r="A199" s="15"/>
      <c r="B199" s="260"/>
      <c r="C199" s="261"/>
      <c r="D199" s="232" t="s">
        <v>177</v>
      </c>
      <c r="E199" s="262" t="s">
        <v>1</v>
      </c>
      <c r="F199" s="263" t="s">
        <v>179</v>
      </c>
      <c r="G199" s="261"/>
      <c r="H199" s="264">
        <v>780.07000000000005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0" t="s">
        <v>177</v>
      </c>
      <c r="AU199" s="270" t="s">
        <v>86</v>
      </c>
      <c r="AV199" s="15" t="s">
        <v>171</v>
      </c>
      <c r="AW199" s="15" t="s">
        <v>32</v>
      </c>
      <c r="AX199" s="15" t="s">
        <v>84</v>
      </c>
      <c r="AY199" s="270" t="s">
        <v>164</v>
      </c>
    </row>
    <row r="200" s="2" customFormat="1" ht="24.15" customHeight="1">
      <c r="A200" s="39"/>
      <c r="B200" s="40"/>
      <c r="C200" s="219" t="s">
        <v>237</v>
      </c>
      <c r="D200" s="219" t="s">
        <v>166</v>
      </c>
      <c r="E200" s="220" t="s">
        <v>238</v>
      </c>
      <c r="F200" s="221" t="s">
        <v>239</v>
      </c>
      <c r="G200" s="222" t="s">
        <v>188</v>
      </c>
      <c r="H200" s="223">
        <v>780.07000000000005</v>
      </c>
      <c r="I200" s="224"/>
      <c r="J200" s="225">
        <f>ROUND(I200*H200,2)</f>
        <v>0</v>
      </c>
      <c r="K200" s="221" t="s">
        <v>170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171</v>
      </c>
      <c r="AT200" s="230" t="s">
        <v>166</v>
      </c>
      <c r="AU200" s="230" t="s">
        <v>86</v>
      </c>
      <c r="AY200" s="18" t="s">
        <v>164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171</v>
      </c>
      <c r="BM200" s="230" t="s">
        <v>240</v>
      </c>
    </row>
    <row r="201" s="2" customFormat="1">
      <c r="A201" s="39"/>
      <c r="B201" s="40"/>
      <c r="C201" s="41"/>
      <c r="D201" s="232" t="s">
        <v>173</v>
      </c>
      <c r="E201" s="41"/>
      <c r="F201" s="233" t="s">
        <v>241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173</v>
      </c>
      <c r="AU201" s="18" t="s">
        <v>86</v>
      </c>
    </row>
    <row r="202" s="2" customFormat="1">
      <c r="A202" s="39"/>
      <c r="B202" s="40"/>
      <c r="C202" s="41"/>
      <c r="D202" s="237" t="s">
        <v>175</v>
      </c>
      <c r="E202" s="41"/>
      <c r="F202" s="238" t="s">
        <v>242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175</v>
      </c>
      <c r="AU202" s="18" t="s">
        <v>86</v>
      </c>
    </row>
    <row r="203" s="13" customFormat="1">
      <c r="A203" s="13"/>
      <c r="B203" s="239"/>
      <c r="C203" s="240"/>
      <c r="D203" s="232" t="s">
        <v>177</v>
      </c>
      <c r="E203" s="241" t="s">
        <v>1</v>
      </c>
      <c r="F203" s="242" t="s">
        <v>233</v>
      </c>
      <c r="G203" s="240"/>
      <c r="H203" s="241" t="s">
        <v>1</v>
      </c>
      <c r="I203" s="243"/>
      <c r="J203" s="240"/>
      <c r="K203" s="240"/>
      <c r="L203" s="244"/>
      <c r="M203" s="245"/>
      <c r="N203" s="246"/>
      <c r="O203" s="246"/>
      <c r="P203" s="246"/>
      <c r="Q203" s="246"/>
      <c r="R203" s="246"/>
      <c r="S203" s="246"/>
      <c r="T203" s="24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8" t="s">
        <v>177</v>
      </c>
      <c r="AU203" s="248" t="s">
        <v>86</v>
      </c>
      <c r="AV203" s="13" t="s">
        <v>84</v>
      </c>
      <c r="AW203" s="13" t="s">
        <v>32</v>
      </c>
      <c r="AX203" s="13" t="s">
        <v>76</v>
      </c>
      <c r="AY203" s="248" t="s">
        <v>164</v>
      </c>
    </row>
    <row r="204" s="14" customFormat="1">
      <c r="A204" s="14"/>
      <c r="B204" s="249"/>
      <c r="C204" s="250"/>
      <c r="D204" s="232" t="s">
        <v>177</v>
      </c>
      <c r="E204" s="251" t="s">
        <v>1</v>
      </c>
      <c r="F204" s="252" t="s">
        <v>234</v>
      </c>
      <c r="G204" s="250"/>
      <c r="H204" s="253">
        <v>179.06999999999999</v>
      </c>
      <c r="I204" s="254"/>
      <c r="J204" s="250"/>
      <c r="K204" s="250"/>
      <c r="L204" s="255"/>
      <c r="M204" s="256"/>
      <c r="N204" s="257"/>
      <c r="O204" s="257"/>
      <c r="P204" s="257"/>
      <c r="Q204" s="257"/>
      <c r="R204" s="257"/>
      <c r="S204" s="257"/>
      <c r="T204" s="25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9" t="s">
        <v>177</v>
      </c>
      <c r="AU204" s="259" t="s">
        <v>86</v>
      </c>
      <c r="AV204" s="14" t="s">
        <v>86</v>
      </c>
      <c r="AW204" s="14" t="s">
        <v>32</v>
      </c>
      <c r="AX204" s="14" t="s">
        <v>76</v>
      </c>
      <c r="AY204" s="259" t="s">
        <v>164</v>
      </c>
    </row>
    <row r="205" s="13" customFormat="1">
      <c r="A205" s="13"/>
      <c r="B205" s="239"/>
      <c r="C205" s="240"/>
      <c r="D205" s="232" t="s">
        <v>177</v>
      </c>
      <c r="E205" s="241" t="s">
        <v>1</v>
      </c>
      <c r="F205" s="242" t="s">
        <v>235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177</v>
      </c>
      <c r="AU205" s="248" t="s">
        <v>86</v>
      </c>
      <c r="AV205" s="13" t="s">
        <v>84</v>
      </c>
      <c r="AW205" s="13" t="s">
        <v>32</v>
      </c>
      <c r="AX205" s="13" t="s">
        <v>76</v>
      </c>
      <c r="AY205" s="248" t="s">
        <v>164</v>
      </c>
    </row>
    <row r="206" s="14" customFormat="1">
      <c r="A206" s="14"/>
      <c r="B206" s="249"/>
      <c r="C206" s="250"/>
      <c r="D206" s="232" t="s">
        <v>177</v>
      </c>
      <c r="E206" s="251" t="s">
        <v>1</v>
      </c>
      <c r="F206" s="252" t="s">
        <v>236</v>
      </c>
      <c r="G206" s="250"/>
      <c r="H206" s="253">
        <v>601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177</v>
      </c>
      <c r="AU206" s="259" t="s">
        <v>86</v>
      </c>
      <c r="AV206" s="14" t="s">
        <v>86</v>
      </c>
      <c r="AW206" s="14" t="s">
        <v>32</v>
      </c>
      <c r="AX206" s="14" t="s">
        <v>76</v>
      </c>
      <c r="AY206" s="259" t="s">
        <v>164</v>
      </c>
    </row>
    <row r="207" s="15" customFormat="1">
      <c r="A207" s="15"/>
      <c r="B207" s="260"/>
      <c r="C207" s="261"/>
      <c r="D207" s="232" t="s">
        <v>177</v>
      </c>
      <c r="E207" s="262" t="s">
        <v>1</v>
      </c>
      <c r="F207" s="263" t="s">
        <v>179</v>
      </c>
      <c r="G207" s="261"/>
      <c r="H207" s="264">
        <v>780.07000000000005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177</v>
      </c>
      <c r="AU207" s="270" t="s">
        <v>86</v>
      </c>
      <c r="AV207" s="15" t="s">
        <v>171</v>
      </c>
      <c r="AW207" s="15" t="s">
        <v>32</v>
      </c>
      <c r="AX207" s="15" t="s">
        <v>84</v>
      </c>
      <c r="AY207" s="270" t="s">
        <v>164</v>
      </c>
    </row>
    <row r="208" s="2" customFormat="1" ht="16.5" customHeight="1">
      <c r="A208" s="39"/>
      <c r="B208" s="40"/>
      <c r="C208" s="271" t="s">
        <v>243</v>
      </c>
      <c r="D208" s="271" t="s">
        <v>244</v>
      </c>
      <c r="E208" s="272" t="s">
        <v>245</v>
      </c>
      <c r="F208" s="273" t="s">
        <v>246</v>
      </c>
      <c r="G208" s="274" t="s">
        <v>247</v>
      </c>
      <c r="H208" s="275">
        <v>15.601000000000001</v>
      </c>
      <c r="I208" s="276"/>
      <c r="J208" s="277">
        <f>ROUND(I208*H208,2)</f>
        <v>0</v>
      </c>
      <c r="K208" s="273" t="s">
        <v>170</v>
      </c>
      <c r="L208" s="278"/>
      <c r="M208" s="279" t="s">
        <v>1</v>
      </c>
      <c r="N208" s="280" t="s">
        <v>41</v>
      </c>
      <c r="O208" s="92"/>
      <c r="P208" s="228">
        <f>O208*H208</f>
        <v>0</v>
      </c>
      <c r="Q208" s="228">
        <v>0.001</v>
      </c>
      <c r="R208" s="228">
        <f>Q208*H208</f>
        <v>0.015601000000000002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248</v>
      </c>
      <c r="AT208" s="230" t="s">
        <v>244</v>
      </c>
      <c r="AU208" s="230" t="s">
        <v>86</v>
      </c>
      <c r="AY208" s="18" t="s">
        <v>164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171</v>
      </c>
      <c r="BM208" s="230" t="s">
        <v>249</v>
      </c>
    </row>
    <row r="209" s="2" customFormat="1">
      <c r="A209" s="39"/>
      <c r="B209" s="40"/>
      <c r="C209" s="41"/>
      <c r="D209" s="232" t="s">
        <v>173</v>
      </c>
      <c r="E209" s="41"/>
      <c r="F209" s="233" t="s">
        <v>246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173</v>
      </c>
      <c r="AU209" s="18" t="s">
        <v>86</v>
      </c>
    </row>
    <row r="210" s="14" customFormat="1">
      <c r="A210" s="14"/>
      <c r="B210" s="249"/>
      <c r="C210" s="250"/>
      <c r="D210" s="232" t="s">
        <v>177</v>
      </c>
      <c r="E210" s="250"/>
      <c r="F210" s="252" t="s">
        <v>250</v>
      </c>
      <c r="G210" s="250"/>
      <c r="H210" s="253">
        <v>15.601000000000001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9" t="s">
        <v>177</v>
      </c>
      <c r="AU210" s="259" t="s">
        <v>86</v>
      </c>
      <c r="AV210" s="14" t="s">
        <v>86</v>
      </c>
      <c r="AW210" s="14" t="s">
        <v>4</v>
      </c>
      <c r="AX210" s="14" t="s">
        <v>84</v>
      </c>
      <c r="AY210" s="259" t="s">
        <v>164</v>
      </c>
    </row>
    <row r="211" s="2" customFormat="1" ht="37.8" customHeight="1">
      <c r="A211" s="39"/>
      <c r="B211" s="40"/>
      <c r="C211" s="219" t="s">
        <v>251</v>
      </c>
      <c r="D211" s="219" t="s">
        <v>166</v>
      </c>
      <c r="E211" s="220" t="s">
        <v>252</v>
      </c>
      <c r="F211" s="221" t="s">
        <v>253</v>
      </c>
      <c r="G211" s="222" t="s">
        <v>254</v>
      </c>
      <c r="H211" s="223">
        <v>4</v>
      </c>
      <c r="I211" s="224"/>
      <c r="J211" s="225">
        <f>ROUND(I211*H211,2)</f>
        <v>0</v>
      </c>
      <c r="K211" s="221" t="s">
        <v>1</v>
      </c>
      <c r="L211" s="45"/>
      <c r="M211" s="226" t="s">
        <v>1</v>
      </c>
      <c r="N211" s="227" t="s">
        <v>41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171</v>
      </c>
      <c r="AT211" s="230" t="s">
        <v>166</v>
      </c>
      <c r="AU211" s="230" t="s">
        <v>86</v>
      </c>
      <c r="AY211" s="18" t="s">
        <v>164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171</v>
      </c>
      <c r="BM211" s="230" t="s">
        <v>255</v>
      </c>
    </row>
    <row r="212" s="2" customFormat="1">
      <c r="A212" s="39"/>
      <c r="B212" s="40"/>
      <c r="C212" s="41"/>
      <c r="D212" s="232" t="s">
        <v>173</v>
      </c>
      <c r="E212" s="41"/>
      <c r="F212" s="233" t="s">
        <v>253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173</v>
      </c>
      <c r="AU212" s="18" t="s">
        <v>86</v>
      </c>
    </row>
    <row r="213" s="12" customFormat="1" ht="22.8" customHeight="1">
      <c r="A213" s="12"/>
      <c r="B213" s="203"/>
      <c r="C213" s="204"/>
      <c r="D213" s="205" t="s">
        <v>75</v>
      </c>
      <c r="E213" s="217" t="s">
        <v>86</v>
      </c>
      <c r="F213" s="217" t="s">
        <v>256</v>
      </c>
      <c r="G213" s="204"/>
      <c r="H213" s="204"/>
      <c r="I213" s="207"/>
      <c r="J213" s="218">
        <f>BK213</f>
        <v>0</v>
      </c>
      <c r="K213" s="204"/>
      <c r="L213" s="209"/>
      <c r="M213" s="210"/>
      <c r="N213" s="211"/>
      <c r="O213" s="211"/>
      <c r="P213" s="212">
        <f>SUM(P214:P236)</f>
        <v>0</v>
      </c>
      <c r="Q213" s="211"/>
      <c r="R213" s="212">
        <f>SUM(R214:R236)</f>
        <v>4.8498720399999993</v>
      </c>
      <c r="S213" s="211"/>
      <c r="T213" s="213">
        <f>SUM(T214:T236)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84</v>
      </c>
      <c r="AT213" s="215" t="s">
        <v>75</v>
      </c>
      <c r="AU213" s="215" t="s">
        <v>84</v>
      </c>
      <c r="AY213" s="214" t="s">
        <v>164</v>
      </c>
      <c r="BK213" s="216">
        <f>SUM(BK214:BK236)</f>
        <v>0</v>
      </c>
    </row>
    <row r="214" s="2" customFormat="1" ht="24.15" customHeight="1">
      <c r="A214" s="39"/>
      <c r="B214" s="40"/>
      <c r="C214" s="219" t="s">
        <v>257</v>
      </c>
      <c r="D214" s="219" t="s">
        <v>166</v>
      </c>
      <c r="E214" s="220" t="s">
        <v>258</v>
      </c>
      <c r="F214" s="221" t="s">
        <v>259</v>
      </c>
      <c r="G214" s="222" t="s">
        <v>212</v>
      </c>
      <c r="H214" s="223">
        <v>1.9099999999999999</v>
      </c>
      <c r="I214" s="224"/>
      <c r="J214" s="225">
        <f>ROUND(I214*H214,2)</f>
        <v>0</v>
      </c>
      <c r="K214" s="221" t="s">
        <v>170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2.5018699999999998</v>
      </c>
      <c r="R214" s="228">
        <f>Q214*H214</f>
        <v>4.7785716999999996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171</v>
      </c>
      <c r="AT214" s="230" t="s">
        <v>166</v>
      </c>
      <c r="AU214" s="230" t="s">
        <v>86</v>
      </c>
      <c r="AY214" s="18" t="s">
        <v>164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171</v>
      </c>
      <c r="BM214" s="230" t="s">
        <v>260</v>
      </c>
    </row>
    <row r="215" s="2" customFormat="1">
      <c r="A215" s="39"/>
      <c r="B215" s="40"/>
      <c r="C215" s="41"/>
      <c r="D215" s="232" t="s">
        <v>173</v>
      </c>
      <c r="E215" s="41"/>
      <c r="F215" s="233" t="s">
        <v>261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173</v>
      </c>
      <c r="AU215" s="18" t="s">
        <v>86</v>
      </c>
    </row>
    <row r="216" s="2" customFormat="1">
      <c r="A216" s="39"/>
      <c r="B216" s="40"/>
      <c r="C216" s="41"/>
      <c r="D216" s="237" t="s">
        <v>175</v>
      </c>
      <c r="E216" s="41"/>
      <c r="F216" s="238" t="s">
        <v>262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175</v>
      </c>
      <c r="AU216" s="18" t="s">
        <v>86</v>
      </c>
    </row>
    <row r="217" s="13" customFormat="1">
      <c r="A217" s="13"/>
      <c r="B217" s="239"/>
      <c r="C217" s="240"/>
      <c r="D217" s="232" t="s">
        <v>177</v>
      </c>
      <c r="E217" s="241" t="s">
        <v>1</v>
      </c>
      <c r="F217" s="242" t="s">
        <v>263</v>
      </c>
      <c r="G217" s="240"/>
      <c r="H217" s="241" t="s">
        <v>1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8" t="s">
        <v>177</v>
      </c>
      <c r="AU217" s="248" t="s">
        <v>86</v>
      </c>
      <c r="AV217" s="13" t="s">
        <v>84</v>
      </c>
      <c r="AW217" s="13" t="s">
        <v>32</v>
      </c>
      <c r="AX217" s="13" t="s">
        <v>76</v>
      </c>
      <c r="AY217" s="248" t="s">
        <v>164</v>
      </c>
    </row>
    <row r="218" s="14" customFormat="1">
      <c r="A218" s="14"/>
      <c r="B218" s="249"/>
      <c r="C218" s="250"/>
      <c r="D218" s="232" t="s">
        <v>177</v>
      </c>
      <c r="E218" s="251" t="s">
        <v>1</v>
      </c>
      <c r="F218" s="252" t="s">
        <v>264</v>
      </c>
      <c r="G218" s="250"/>
      <c r="H218" s="253">
        <v>1.9099999999999999</v>
      </c>
      <c r="I218" s="254"/>
      <c r="J218" s="250"/>
      <c r="K218" s="250"/>
      <c r="L218" s="255"/>
      <c r="M218" s="256"/>
      <c r="N218" s="257"/>
      <c r="O218" s="257"/>
      <c r="P218" s="257"/>
      <c r="Q218" s="257"/>
      <c r="R218" s="257"/>
      <c r="S218" s="257"/>
      <c r="T218" s="25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9" t="s">
        <v>177</v>
      </c>
      <c r="AU218" s="259" t="s">
        <v>86</v>
      </c>
      <c r="AV218" s="14" t="s">
        <v>86</v>
      </c>
      <c r="AW218" s="14" t="s">
        <v>32</v>
      </c>
      <c r="AX218" s="14" t="s">
        <v>76</v>
      </c>
      <c r="AY218" s="259" t="s">
        <v>164</v>
      </c>
    </row>
    <row r="219" s="15" customFormat="1">
      <c r="A219" s="15"/>
      <c r="B219" s="260"/>
      <c r="C219" s="261"/>
      <c r="D219" s="232" t="s">
        <v>177</v>
      </c>
      <c r="E219" s="262" t="s">
        <v>1</v>
      </c>
      <c r="F219" s="263" t="s">
        <v>179</v>
      </c>
      <c r="G219" s="261"/>
      <c r="H219" s="264">
        <v>1.9099999999999999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177</v>
      </c>
      <c r="AU219" s="270" t="s">
        <v>86</v>
      </c>
      <c r="AV219" s="15" t="s">
        <v>171</v>
      </c>
      <c r="AW219" s="15" t="s">
        <v>32</v>
      </c>
      <c r="AX219" s="15" t="s">
        <v>84</v>
      </c>
      <c r="AY219" s="270" t="s">
        <v>164</v>
      </c>
    </row>
    <row r="220" s="2" customFormat="1" ht="16.5" customHeight="1">
      <c r="A220" s="39"/>
      <c r="B220" s="40"/>
      <c r="C220" s="219" t="s">
        <v>265</v>
      </c>
      <c r="D220" s="219" t="s">
        <v>166</v>
      </c>
      <c r="E220" s="220" t="s">
        <v>266</v>
      </c>
      <c r="F220" s="221" t="s">
        <v>267</v>
      </c>
      <c r="G220" s="222" t="s">
        <v>188</v>
      </c>
      <c r="H220" s="223">
        <v>10.1</v>
      </c>
      <c r="I220" s="224"/>
      <c r="J220" s="225">
        <f>ROUND(I220*H220,2)</f>
        <v>0</v>
      </c>
      <c r="K220" s="221" t="s">
        <v>170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0.00264</v>
      </c>
      <c r="R220" s="228">
        <f>Q220*H220</f>
        <v>0.026664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171</v>
      </c>
      <c r="AT220" s="230" t="s">
        <v>166</v>
      </c>
      <c r="AU220" s="230" t="s">
        <v>86</v>
      </c>
      <c r="AY220" s="18" t="s">
        <v>164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171</v>
      </c>
      <c r="BM220" s="230" t="s">
        <v>268</v>
      </c>
    </row>
    <row r="221" s="2" customFormat="1">
      <c r="A221" s="39"/>
      <c r="B221" s="40"/>
      <c r="C221" s="41"/>
      <c r="D221" s="232" t="s">
        <v>173</v>
      </c>
      <c r="E221" s="41"/>
      <c r="F221" s="233" t="s">
        <v>269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173</v>
      </c>
      <c r="AU221" s="18" t="s">
        <v>86</v>
      </c>
    </row>
    <row r="222" s="2" customFormat="1">
      <c r="A222" s="39"/>
      <c r="B222" s="40"/>
      <c r="C222" s="41"/>
      <c r="D222" s="237" t="s">
        <v>175</v>
      </c>
      <c r="E222" s="41"/>
      <c r="F222" s="238" t="s">
        <v>270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175</v>
      </c>
      <c r="AU222" s="18" t="s">
        <v>86</v>
      </c>
    </row>
    <row r="223" s="14" customFormat="1">
      <c r="A223" s="14"/>
      <c r="B223" s="249"/>
      <c r="C223" s="250"/>
      <c r="D223" s="232" t="s">
        <v>177</v>
      </c>
      <c r="E223" s="251" t="s">
        <v>1</v>
      </c>
      <c r="F223" s="252" t="s">
        <v>271</v>
      </c>
      <c r="G223" s="250"/>
      <c r="H223" s="253">
        <v>10.1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177</v>
      </c>
      <c r="AU223" s="259" t="s">
        <v>86</v>
      </c>
      <c r="AV223" s="14" t="s">
        <v>86</v>
      </c>
      <c r="AW223" s="14" t="s">
        <v>32</v>
      </c>
      <c r="AX223" s="14" t="s">
        <v>76</v>
      </c>
      <c r="AY223" s="259" t="s">
        <v>164</v>
      </c>
    </row>
    <row r="224" s="15" customFormat="1">
      <c r="A224" s="15"/>
      <c r="B224" s="260"/>
      <c r="C224" s="261"/>
      <c r="D224" s="232" t="s">
        <v>177</v>
      </c>
      <c r="E224" s="262" t="s">
        <v>1</v>
      </c>
      <c r="F224" s="263" t="s">
        <v>179</v>
      </c>
      <c r="G224" s="261"/>
      <c r="H224" s="264">
        <v>10.1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177</v>
      </c>
      <c r="AU224" s="270" t="s">
        <v>86</v>
      </c>
      <c r="AV224" s="15" t="s">
        <v>171</v>
      </c>
      <c r="AW224" s="15" t="s">
        <v>32</v>
      </c>
      <c r="AX224" s="15" t="s">
        <v>84</v>
      </c>
      <c r="AY224" s="270" t="s">
        <v>164</v>
      </c>
    </row>
    <row r="225" s="2" customFormat="1" ht="16.5" customHeight="1">
      <c r="A225" s="39"/>
      <c r="B225" s="40"/>
      <c r="C225" s="219" t="s">
        <v>272</v>
      </c>
      <c r="D225" s="219" t="s">
        <v>166</v>
      </c>
      <c r="E225" s="220" t="s">
        <v>273</v>
      </c>
      <c r="F225" s="221" t="s">
        <v>274</v>
      </c>
      <c r="G225" s="222" t="s">
        <v>188</v>
      </c>
      <c r="H225" s="223">
        <v>10.1</v>
      </c>
      <c r="I225" s="224"/>
      <c r="J225" s="225">
        <f>ROUND(I225*H225,2)</f>
        <v>0</v>
      </c>
      <c r="K225" s="221" t="s">
        <v>170</v>
      </c>
      <c r="L225" s="45"/>
      <c r="M225" s="226" t="s">
        <v>1</v>
      </c>
      <c r="N225" s="227" t="s">
        <v>41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171</v>
      </c>
      <c r="AT225" s="230" t="s">
        <v>166</v>
      </c>
      <c r="AU225" s="230" t="s">
        <v>86</v>
      </c>
      <c r="AY225" s="18" t="s">
        <v>164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84</v>
      </c>
      <c r="BK225" s="231">
        <f>ROUND(I225*H225,2)</f>
        <v>0</v>
      </c>
      <c r="BL225" s="18" t="s">
        <v>171</v>
      </c>
      <c r="BM225" s="230" t="s">
        <v>275</v>
      </c>
    </row>
    <row r="226" s="2" customFormat="1">
      <c r="A226" s="39"/>
      <c r="B226" s="40"/>
      <c r="C226" s="41"/>
      <c r="D226" s="232" t="s">
        <v>173</v>
      </c>
      <c r="E226" s="41"/>
      <c r="F226" s="233" t="s">
        <v>276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173</v>
      </c>
      <c r="AU226" s="18" t="s">
        <v>86</v>
      </c>
    </row>
    <row r="227" s="2" customFormat="1">
      <c r="A227" s="39"/>
      <c r="B227" s="40"/>
      <c r="C227" s="41"/>
      <c r="D227" s="237" t="s">
        <v>175</v>
      </c>
      <c r="E227" s="41"/>
      <c r="F227" s="238" t="s">
        <v>277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175</v>
      </c>
      <c r="AU227" s="18" t="s">
        <v>86</v>
      </c>
    </row>
    <row r="228" s="2" customFormat="1" ht="16.5" customHeight="1">
      <c r="A228" s="39"/>
      <c r="B228" s="40"/>
      <c r="C228" s="219" t="s">
        <v>278</v>
      </c>
      <c r="D228" s="219" t="s">
        <v>166</v>
      </c>
      <c r="E228" s="220" t="s">
        <v>279</v>
      </c>
      <c r="F228" s="221" t="s">
        <v>280</v>
      </c>
      <c r="G228" s="222" t="s">
        <v>281</v>
      </c>
      <c r="H228" s="223">
        <v>0.042000000000000003</v>
      </c>
      <c r="I228" s="224"/>
      <c r="J228" s="225">
        <f>ROUND(I228*H228,2)</f>
        <v>0</v>
      </c>
      <c r="K228" s="221" t="s">
        <v>170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1.06277</v>
      </c>
      <c r="R228" s="228">
        <f>Q228*H228</f>
        <v>0.044636340000000004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171</v>
      </c>
      <c r="AT228" s="230" t="s">
        <v>166</v>
      </c>
      <c r="AU228" s="230" t="s">
        <v>86</v>
      </c>
      <c r="AY228" s="18" t="s">
        <v>164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171</v>
      </c>
      <c r="BM228" s="230" t="s">
        <v>282</v>
      </c>
    </row>
    <row r="229" s="2" customFormat="1">
      <c r="A229" s="39"/>
      <c r="B229" s="40"/>
      <c r="C229" s="41"/>
      <c r="D229" s="232" t="s">
        <v>173</v>
      </c>
      <c r="E229" s="41"/>
      <c r="F229" s="233" t="s">
        <v>283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173</v>
      </c>
      <c r="AU229" s="18" t="s">
        <v>86</v>
      </c>
    </row>
    <row r="230" s="2" customFormat="1">
      <c r="A230" s="39"/>
      <c r="B230" s="40"/>
      <c r="C230" s="41"/>
      <c r="D230" s="237" t="s">
        <v>175</v>
      </c>
      <c r="E230" s="41"/>
      <c r="F230" s="238" t="s">
        <v>284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175</v>
      </c>
      <c r="AU230" s="18" t="s">
        <v>86</v>
      </c>
    </row>
    <row r="231" s="13" customFormat="1">
      <c r="A231" s="13"/>
      <c r="B231" s="239"/>
      <c r="C231" s="240"/>
      <c r="D231" s="232" t="s">
        <v>177</v>
      </c>
      <c r="E231" s="241" t="s">
        <v>1</v>
      </c>
      <c r="F231" s="242" t="s">
        <v>285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177</v>
      </c>
      <c r="AU231" s="248" t="s">
        <v>86</v>
      </c>
      <c r="AV231" s="13" t="s">
        <v>84</v>
      </c>
      <c r="AW231" s="13" t="s">
        <v>32</v>
      </c>
      <c r="AX231" s="13" t="s">
        <v>76</v>
      </c>
      <c r="AY231" s="248" t="s">
        <v>164</v>
      </c>
    </row>
    <row r="232" s="14" customFormat="1">
      <c r="A232" s="14"/>
      <c r="B232" s="249"/>
      <c r="C232" s="250"/>
      <c r="D232" s="232" t="s">
        <v>177</v>
      </c>
      <c r="E232" s="251" t="s">
        <v>1</v>
      </c>
      <c r="F232" s="252" t="s">
        <v>286</v>
      </c>
      <c r="G232" s="250"/>
      <c r="H232" s="253">
        <v>0.029999999999999999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177</v>
      </c>
      <c r="AU232" s="259" t="s">
        <v>86</v>
      </c>
      <c r="AV232" s="14" t="s">
        <v>86</v>
      </c>
      <c r="AW232" s="14" t="s">
        <v>32</v>
      </c>
      <c r="AX232" s="14" t="s">
        <v>76</v>
      </c>
      <c r="AY232" s="259" t="s">
        <v>164</v>
      </c>
    </row>
    <row r="233" s="16" customFormat="1">
      <c r="A233" s="16"/>
      <c r="B233" s="281"/>
      <c r="C233" s="282"/>
      <c r="D233" s="232" t="s">
        <v>177</v>
      </c>
      <c r="E233" s="283" t="s">
        <v>1</v>
      </c>
      <c r="F233" s="284" t="s">
        <v>287</v>
      </c>
      <c r="G233" s="282"/>
      <c r="H233" s="285">
        <v>0.029999999999999999</v>
      </c>
      <c r="I233" s="286"/>
      <c r="J233" s="282"/>
      <c r="K233" s="282"/>
      <c r="L233" s="287"/>
      <c r="M233" s="288"/>
      <c r="N233" s="289"/>
      <c r="O233" s="289"/>
      <c r="P233" s="289"/>
      <c r="Q233" s="289"/>
      <c r="R233" s="289"/>
      <c r="S233" s="289"/>
      <c r="T233" s="290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91" t="s">
        <v>177</v>
      </c>
      <c r="AU233" s="291" t="s">
        <v>86</v>
      </c>
      <c r="AV233" s="16" t="s">
        <v>185</v>
      </c>
      <c r="AW233" s="16" t="s">
        <v>32</v>
      </c>
      <c r="AX233" s="16" t="s">
        <v>76</v>
      </c>
      <c r="AY233" s="291" t="s">
        <v>164</v>
      </c>
    </row>
    <row r="234" s="13" customFormat="1">
      <c r="A234" s="13"/>
      <c r="B234" s="239"/>
      <c r="C234" s="240"/>
      <c r="D234" s="232" t="s">
        <v>177</v>
      </c>
      <c r="E234" s="241" t="s">
        <v>1</v>
      </c>
      <c r="F234" s="242" t="s">
        <v>288</v>
      </c>
      <c r="G234" s="240"/>
      <c r="H234" s="241" t="s">
        <v>1</v>
      </c>
      <c r="I234" s="243"/>
      <c r="J234" s="240"/>
      <c r="K234" s="240"/>
      <c r="L234" s="244"/>
      <c r="M234" s="245"/>
      <c r="N234" s="246"/>
      <c r="O234" s="246"/>
      <c r="P234" s="246"/>
      <c r="Q234" s="246"/>
      <c r="R234" s="246"/>
      <c r="S234" s="246"/>
      <c r="T234" s="24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8" t="s">
        <v>177</v>
      </c>
      <c r="AU234" s="248" t="s">
        <v>86</v>
      </c>
      <c r="AV234" s="13" t="s">
        <v>84</v>
      </c>
      <c r="AW234" s="13" t="s">
        <v>32</v>
      </c>
      <c r="AX234" s="13" t="s">
        <v>76</v>
      </c>
      <c r="AY234" s="248" t="s">
        <v>164</v>
      </c>
    </row>
    <row r="235" s="14" customFormat="1">
      <c r="A235" s="14"/>
      <c r="B235" s="249"/>
      <c r="C235" s="250"/>
      <c r="D235" s="232" t="s">
        <v>177</v>
      </c>
      <c r="E235" s="251" t="s">
        <v>1</v>
      </c>
      <c r="F235" s="252" t="s">
        <v>289</v>
      </c>
      <c r="G235" s="250"/>
      <c r="H235" s="253">
        <v>0.012</v>
      </c>
      <c r="I235" s="254"/>
      <c r="J235" s="250"/>
      <c r="K235" s="250"/>
      <c r="L235" s="255"/>
      <c r="M235" s="256"/>
      <c r="N235" s="257"/>
      <c r="O235" s="257"/>
      <c r="P235" s="257"/>
      <c r="Q235" s="257"/>
      <c r="R235" s="257"/>
      <c r="S235" s="257"/>
      <c r="T235" s="25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9" t="s">
        <v>177</v>
      </c>
      <c r="AU235" s="259" t="s">
        <v>86</v>
      </c>
      <c r="AV235" s="14" t="s">
        <v>86</v>
      </c>
      <c r="AW235" s="14" t="s">
        <v>32</v>
      </c>
      <c r="AX235" s="14" t="s">
        <v>76</v>
      </c>
      <c r="AY235" s="259" t="s">
        <v>164</v>
      </c>
    </row>
    <row r="236" s="15" customFormat="1">
      <c r="A236" s="15"/>
      <c r="B236" s="260"/>
      <c r="C236" s="261"/>
      <c r="D236" s="232" t="s">
        <v>177</v>
      </c>
      <c r="E236" s="262" t="s">
        <v>1</v>
      </c>
      <c r="F236" s="263" t="s">
        <v>179</v>
      </c>
      <c r="G236" s="261"/>
      <c r="H236" s="264">
        <v>0.042000000000000003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177</v>
      </c>
      <c r="AU236" s="270" t="s">
        <v>86</v>
      </c>
      <c r="AV236" s="15" t="s">
        <v>171</v>
      </c>
      <c r="AW236" s="15" t="s">
        <v>32</v>
      </c>
      <c r="AX236" s="15" t="s">
        <v>84</v>
      </c>
      <c r="AY236" s="270" t="s">
        <v>164</v>
      </c>
    </row>
    <row r="237" s="12" customFormat="1" ht="22.8" customHeight="1">
      <c r="A237" s="12"/>
      <c r="B237" s="203"/>
      <c r="C237" s="204"/>
      <c r="D237" s="205" t="s">
        <v>75</v>
      </c>
      <c r="E237" s="217" t="s">
        <v>185</v>
      </c>
      <c r="F237" s="217" t="s">
        <v>290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SUM(P238:P456)</f>
        <v>0</v>
      </c>
      <c r="Q237" s="211"/>
      <c r="R237" s="212">
        <f>SUM(R238:R456)</f>
        <v>17.382250150000004</v>
      </c>
      <c r="S237" s="211"/>
      <c r="T237" s="213">
        <f>SUM(T238:T456)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84</v>
      </c>
      <c r="AT237" s="215" t="s">
        <v>75</v>
      </c>
      <c r="AU237" s="215" t="s">
        <v>84</v>
      </c>
      <c r="AY237" s="214" t="s">
        <v>164</v>
      </c>
      <c r="BK237" s="216">
        <f>SUM(BK238:BK456)</f>
        <v>0</v>
      </c>
    </row>
    <row r="238" s="2" customFormat="1" ht="21.75" customHeight="1">
      <c r="A238" s="39"/>
      <c r="B238" s="40"/>
      <c r="C238" s="219" t="s">
        <v>291</v>
      </c>
      <c r="D238" s="219" t="s">
        <v>166</v>
      </c>
      <c r="E238" s="220" t="s">
        <v>292</v>
      </c>
      <c r="F238" s="221" t="s">
        <v>293</v>
      </c>
      <c r="G238" s="222" t="s">
        <v>169</v>
      </c>
      <c r="H238" s="223">
        <v>1</v>
      </c>
      <c r="I238" s="224"/>
      <c r="J238" s="225">
        <f>ROUND(I238*H238,2)</f>
        <v>0</v>
      </c>
      <c r="K238" s="221" t="s">
        <v>170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0.022780000000000002</v>
      </c>
      <c r="R238" s="228">
        <f>Q238*H238</f>
        <v>0.022780000000000002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171</v>
      </c>
      <c r="AT238" s="230" t="s">
        <v>166</v>
      </c>
      <c r="AU238" s="230" t="s">
        <v>86</v>
      </c>
      <c r="AY238" s="18" t="s">
        <v>164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171</v>
      </c>
      <c r="BM238" s="230" t="s">
        <v>294</v>
      </c>
    </row>
    <row r="239" s="2" customFormat="1">
      <c r="A239" s="39"/>
      <c r="B239" s="40"/>
      <c r="C239" s="41"/>
      <c r="D239" s="232" t="s">
        <v>173</v>
      </c>
      <c r="E239" s="41"/>
      <c r="F239" s="233" t="s">
        <v>295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173</v>
      </c>
      <c r="AU239" s="18" t="s">
        <v>86</v>
      </c>
    </row>
    <row r="240" s="2" customFormat="1">
      <c r="A240" s="39"/>
      <c r="B240" s="40"/>
      <c r="C240" s="41"/>
      <c r="D240" s="237" t="s">
        <v>175</v>
      </c>
      <c r="E240" s="41"/>
      <c r="F240" s="238" t="s">
        <v>296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175</v>
      </c>
      <c r="AU240" s="18" t="s">
        <v>86</v>
      </c>
    </row>
    <row r="241" s="13" customFormat="1">
      <c r="A241" s="13"/>
      <c r="B241" s="239"/>
      <c r="C241" s="240"/>
      <c r="D241" s="232" t="s">
        <v>177</v>
      </c>
      <c r="E241" s="241" t="s">
        <v>1</v>
      </c>
      <c r="F241" s="242" t="s">
        <v>297</v>
      </c>
      <c r="G241" s="240"/>
      <c r="H241" s="241" t="s">
        <v>1</v>
      </c>
      <c r="I241" s="243"/>
      <c r="J241" s="240"/>
      <c r="K241" s="240"/>
      <c r="L241" s="244"/>
      <c r="M241" s="245"/>
      <c r="N241" s="246"/>
      <c r="O241" s="246"/>
      <c r="P241" s="246"/>
      <c r="Q241" s="246"/>
      <c r="R241" s="246"/>
      <c r="S241" s="246"/>
      <c r="T241" s="24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8" t="s">
        <v>177</v>
      </c>
      <c r="AU241" s="248" t="s">
        <v>86</v>
      </c>
      <c r="AV241" s="13" t="s">
        <v>84</v>
      </c>
      <c r="AW241" s="13" t="s">
        <v>32</v>
      </c>
      <c r="AX241" s="13" t="s">
        <v>76</v>
      </c>
      <c r="AY241" s="248" t="s">
        <v>164</v>
      </c>
    </row>
    <row r="242" s="14" customFormat="1">
      <c r="A242" s="14"/>
      <c r="B242" s="249"/>
      <c r="C242" s="250"/>
      <c r="D242" s="232" t="s">
        <v>177</v>
      </c>
      <c r="E242" s="251" t="s">
        <v>1</v>
      </c>
      <c r="F242" s="252" t="s">
        <v>84</v>
      </c>
      <c r="G242" s="250"/>
      <c r="H242" s="253">
        <v>1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177</v>
      </c>
      <c r="AU242" s="259" t="s">
        <v>86</v>
      </c>
      <c r="AV242" s="14" t="s">
        <v>86</v>
      </c>
      <c r="AW242" s="14" t="s">
        <v>32</v>
      </c>
      <c r="AX242" s="14" t="s">
        <v>76</v>
      </c>
      <c r="AY242" s="259" t="s">
        <v>164</v>
      </c>
    </row>
    <row r="243" s="15" customFormat="1">
      <c r="A243" s="15"/>
      <c r="B243" s="260"/>
      <c r="C243" s="261"/>
      <c r="D243" s="232" t="s">
        <v>177</v>
      </c>
      <c r="E243" s="262" t="s">
        <v>1</v>
      </c>
      <c r="F243" s="263" t="s">
        <v>179</v>
      </c>
      <c r="G243" s="261"/>
      <c r="H243" s="264">
        <v>1</v>
      </c>
      <c r="I243" s="265"/>
      <c r="J243" s="261"/>
      <c r="K243" s="261"/>
      <c r="L243" s="266"/>
      <c r="M243" s="267"/>
      <c r="N243" s="268"/>
      <c r="O243" s="268"/>
      <c r="P243" s="268"/>
      <c r="Q243" s="268"/>
      <c r="R243" s="268"/>
      <c r="S243" s="268"/>
      <c r="T243" s="269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0" t="s">
        <v>177</v>
      </c>
      <c r="AU243" s="270" t="s">
        <v>86</v>
      </c>
      <c r="AV243" s="15" t="s">
        <v>171</v>
      </c>
      <c r="AW243" s="15" t="s">
        <v>32</v>
      </c>
      <c r="AX243" s="15" t="s">
        <v>84</v>
      </c>
      <c r="AY243" s="270" t="s">
        <v>164</v>
      </c>
    </row>
    <row r="244" s="2" customFormat="1" ht="21.75" customHeight="1">
      <c r="A244" s="39"/>
      <c r="B244" s="40"/>
      <c r="C244" s="219" t="s">
        <v>298</v>
      </c>
      <c r="D244" s="219" t="s">
        <v>166</v>
      </c>
      <c r="E244" s="220" t="s">
        <v>299</v>
      </c>
      <c r="F244" s="221" t="s">
        <v>300</v>
      </c>
      <c r="G244" s="222" t="s">
        <v>169</v>
      </c>
      <c r="H244" s="223">
        <v>1</v>
      </c>
      <c r="I244" s="224"/>
      <c r="J244" s="225">
        <f>ROUND(I244*H244,2)</f>
        <v>0</v>
      </c>
      <c r="K244" s="221" t="s">
        <v>170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0.035639999999999998</v>
      </c>
      <c r="R244" s="228">
        <f>Q244*H244</f>
        <v>0.035639999999999998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171</v>
      </c>
      <c r="AT244" s="230" t="s">
        <v>166</v>
      </c>
      <c r="AU244" s="230" t="s">
        <v>86</v>
      </c>
      <c r="AY244" s="18" t="s">
        <v>164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171</v>
      </c>
      <c r="BM244" s="230" t="s">
        <v>301</v>
      </c>
    </row>
    <row r="245" s="2" customFormat="1">
      <c r="A245" s="39"/>
      <c r="B245" s="40"/>
      <c r="C245" s="41"/>
      <c r="D245" s="232" t="s">
        <v>173</v>
      </c>
      <c r="E245" s="41"/>
      <c r="F245" s="233" t="s">
        <v>302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173</v>
      </c>
      <c r="AU245" s="18" t="s">
        <v>86</v>
      </c>
    </row>
    <row r="246" s="2" customFormat="1">
      <c r="A246" s="39"/>
      <c r="B246" s="40"/>
      <c r="C246" s="41"/>
      <c r="D246" s="237" t="s">
        <v>175</v>
      </c>
      <c r="E246" s="41"/>
      <c r="F246" s="238" t="s">
        <v>303</v>
      </c>
      <c r="G246" s="41"/>
      <c r="H246" s="41"/>
      <c r="I246" s="234"/>
      <c r="J246" s="41"/>
      <c r="K246" s="41"/>
      <c r="L246" s="45"/>
      <c r="M246" s="235"/>
      <c r="N246" s="236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175</v>
      </c>
      <c r="AU246" s="18" t="s">
        <v>86</v>
      </c>
    </row>
    <row r="247" s="13" customFormat="1">
      <c r="A247" s="13"/>
      <c r="B247" s="239"/>
      <c r="C247" s="240"/>
      <c r="D247" s="232" t="s">
        <v>177</v>
      </c>
      <c r="E247" s="241" t="s">
        <v>1</v>
      </c>
      <c r="F247" s="242" t="s">
        <v>304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177</v>
      </c>
      <c r="AU247" s="248" t="s">
        <v>86</v>
      </c>
      <c r="AV247" s="13" t="s">
        <v>84</v>
      </c>
      <c r="AW247" s="13" t="s">
        <v>32</v>
      </c>
      <c r="AX247" s="13" t="s">
        <v>76</v>
      </c>
      <c r="AY247" s="248" t="s">
        <v>164</v>
      </c>
    </row>
    <row r="248" s="14" customFormat="1">
      <c r="A248" s="14"/>
      <c r="B248" s="249"/>
      <c r="C248" s="250"/>
      <c r="D248" s="232" t="s">
        <v>177</v>
      </c>
      <c r="E248" s="251" t="s">
        <v>1</v>
      </c>
      <c r="F248" s="252" t="s">
        <v>84</v>
      </c>
      <c r="G248" s="250"/>
      <c r="H248" s="253">
        <v>1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177</v>
      </c>
      <c r="AU248" s="259" t="s">
        <v>86</v>
      </c>
      <c r="AV248" s="14" t="s">
        <v>86</v>
      </c>
      <c r="AW248" s="14" t="s">
        <v>32</v>
      </c>
      <c r="AX248" s="14" t="s">
        <v>76</v>
      </c>
      <c r="AY248" s="259" t="s">
        <v>164</v>
      </c>
    </row>
    <row r="249" s="15" customFormat="1">
      <c r="A249" s="15"/>
      <c r="B249" s="260"/>
      <c r="C249" s="261"/>
      <c r="D249" s="232" t="s">
        <v>177</v>
      </c>
      <c r="E249" s="262" t="s">
        <v>1</v>
      </c>
      <c r="F249" s="263" t="s">
        <v>179</v>
      </c>
      <c r="G249" s="261"/>
      <c r="H249" s="264">
        <v>1</v>
      </c>
      <c r="I249" s="265"/>
      <c r="J249" s="261"/>
      <c r="K249" s="261"/>
      <c r="L249" s="266"/>
      <c r="M249" s="267"/>
      <c r="N249" s="268"/>
      <c r="O249" s="268"/>
      <c r="P249" s="268"/>
      <c r="Q249" s="268"/>
      <c r="R249" s="268"/>
      <c r="S249" s="268"/>
      <c r="T249" s="26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0" t="s">
        <v>177</v>
      </c>
      <c r="AU249" s="270" t="s">
        <v>86</v>
      </c>
      <c r="AV249" s="15" t="s">
        <v>171</v>
      </c>
      <c r="AW249" s="15" t="s">
        <v>32</v>
      </c>
      <c r="AX249" s="15" t="s">
        <v>84</v>
      </c>
      <c r="AY249" s="270" t="s">
        <v>164</v>
      </c>
    </row>
    <row r="250" s="2" customFormat="1" ht="21.75" customHeight="1">
      <c r="A250" s="39"/>
      <c r="B250" s="40"/>
      <c r="C250" s="219" t="s">
        <v>305</v>
      </c>
      <c r="D250" s="219" t="s">
        <v>166</v>
      </c>
      <c r="E250" s="220" t="s">
        <v>306</v>
      </c>
      <c r="F250" s="221" t="s">
        <v>307</v>
      </c>
      <c r="G250" s="222" t="s">
        <v>169</v>
      </c>
      <c r="H250" s="223">
        <v>2</v>
      </c>
      <c r="I250" s="224"/>
      <c r="J250" s="225">
        <f>ROUND(I250*H250,2)</f>
        <v>0</v>
      </c>
      <c r="K250" s="221" t="s">
        <v>170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0.026929999999999999</v>
      </c>
      <c r="R250" s="228">
        <f>Q250*H250</f>
        <v>0.053859999999999998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171</v>
      </c>
      <c r="AT250" s="230" t="s">
        <v>166</v>
      </c>
      <c r="AU250" s="230" t="s">
        <v>86</v>
      </c>
      <c r="AY250" s="18" t="s">
        <v>164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171</v>
      </c>
      <c r="BM250" s="230" t="s">
        <v>308</v>
      </c>
    </row>
    <row r="251" s="2" customFormat="1">
      <c r="A251" s="39"/>
      <c r="B251" s="40"/>
      <c r="C251" s="41"/>
      <c r="D251" s="232" t="s">
        <v>173</v>
      </c>
      <c r="E251" s="41"/>
      <c r="F251" s="233" t="s">
        <v>309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173</v>
      </c>
      <c r="AU251" s="18" t="s">
        <v>86</v>
      </c>
    </row>
    <row r="252" s="2" customFormat="1">
      <c r="A252" s="39"/>
      <c r="B252" s="40"/>
      <c r="C252" s="41"/>
      <c r="D252" s="237" t="s">
        <v>175</v>
      </c>
      <c r="E252" s="41"/>
      <c r="F252" s="238" t="s">
        <v>310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175</v>
      </c>
      <c r="AU252" s="18" t="s">
        <v>86</v>
      </c>
    </row>
    <row r="253" s="13" customFormat="1">
      <c r="A253" s="13"/>
      <c r="B253" s="239"/>
      <c r="C253" s="240"/>
      <c r="D253" s="232" t="s">
        <v>177</v>
      </c>
      <c r="E253" s="241" t="s">
        <v>1</v>
      </c>
      <c r="F253" s="242" t="s">
        <v>311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177</v>
      </c>
      <c r="AU253" s="248" t="s">
        <v>86</v>
      </c>
      <c r="AV253" s="13" t="s">
        <v>84</v>
      </c>
      <c r="AW253" s="13" t="s">
        <v>32</v>
      </c>
      <c r="AX253" s="13" t="s">
        <v>76</v>
      </c>
      <c r="AY253" s="248" t="s">
        <v>164</v>
      </c>
    </row>
    <row r="254" s="14" customFormat="1">
      <c r="A254" s="14"/>
      <c r="B254" s="249"/>
      <c r="C254" s="250"/>
      <c r="D254" s="232" t="s">
        <v>177</v>
      </c>
      <c r="E254" s="251" t="s">
        <v>1</v>
      </c>
      <c r="F254" s="252" t="s">
        <v>86</v>
      </c>
      <c r="G254" s="250"/>
      <c r="H254" s="253">
        <v>2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177</v>
      </c>
      <c r="AU254" s="259" t="s">
        <v>86</v>
      </c>
      <c r="AV254" s="14" t="s">
        <v>86</v>
      </c>
      <c r="AW254" s="14" t="s">
        <v>32</v>
      </c>
      <c r="AX254" s="14" t="s">
        <v>76</v>
      </c>
      <c r="AY254" s="259" t="s">
        <v>164</v>
      </c>
    </row>
    <row r="255" s="15" customFormat="1">
      <c r="A255" s="15"/>
      <c r="B255" s="260"/>
      <c r="C255" s="261"/>
      <c r="D255" s="232" t="s">
        <v>177</v>
      </c>
      <c r="E255" s="262" t="s">
        <v>1</v>
      </c>
      <c r="F255" s="263" t="s">
        <v>179</v>
      </c>
      <c r="G255" s="261"/>
      <c r="H255" s="264">
        <v>2</v>
      </c>
      <c r="I255" s="265"/>
      <c r="J255" s="261"/>
      <c r="K255" s="261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177</v>
      </c>
      <c r="AU255" s="270" t="s">
        <v>86</v>
      </c>
      <c r="AV255" s="15" t="s">
        <v>171</v>
      </c>
      <c r="AW255" s="15" t="s">
        <v>32</v>
      </c>
      <c r="AX255" s="15" t="s">
        <v>84</v>
      </c>
      <c r="AY255" s="270" t="s">
        <v>164</v>
      </c>
    </row>
    <row r="256" s="2" customFormat="1" ht="21.75" customHeight="1">
      <c r="A256" s="39"/>
      <c r="B256" s="40"/>
      <c r="C256" s="219" t="s">
        <v>312</v>
      </c>
      <c r="D256" s="219" t="s">
        <v>166</v>
      </c>
      <c r="E256" s="220" t="s">
        <v>313</v>
      </c>
      <c r="F256" s="221" t="s">
        <v>314</v>
      </c>
      <c r="G256" s="222" t="s">
        <v>169</v>
      </c>
      <c r="H256" s="223">
        <v>1</v>
      </c>
      <c r="I256" s="224"/>
      <c r="J256" s="225">
        <f>ROUND(I256*H256,2)</f>
        <v>0</v>
      </c>
      <c r="K256" s="221" t="s">
        <v>170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0.036549999999999999</v>
      </c>
      <c r="R256" s="228">
        <f>Q256*H256</f>
        <v>0.036549999999999999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171</v>
      </c>
      <c r="AT256" s="230" t="s">
        <v>166</v>
      </c>
      <c r="AU256" s="230" t="s">
        <v>86</v>
      </c>
      <c r="AY256" s="18" t="s">
        <v>164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171</v>
      </c>
      <c r="BM256" s="230" t="s">
        <v>315</v>
      </c>
    </row>
    <row r="257" s="2" customFormat="1">
      <c r="A257" s="39"/>
      <c r="B257" s="40"/>
      <c r="C257" s="41"/>
      <c r="D257" s="232" t="s">
        <v>173</v>
      </c>
      <c r="E257" s="41"/>
      <c r="F257" s="233" t="s">
        <v>316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173</v>
      </c>
      <c r="AU257" s="18" t="s">
        <v>86</v>
      </c>
    </row>
    <row r="258" s="2" customFormat="1">
      <c r="A258" s="39"/>
      <c r="B258" s="40"/>
      <c r="C258" s="41"/>
      <c r="D258" s="237" t="s">
        <v>175</v>
      </c>
      <c r="E258" s="41"/>
      <c r="F258" s="238" t="s">
        <v>317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175</v>
      </c>
      <c r="AU258" s="18" t="s">
        <v>86</v>
      </c>
    </row>
    <row r="259" s="13" customFormat="1">
      <c r="A259" s="13"/>
      <c r="B259" s="239"/>
      <c r="C259" s="240"/>
      <c r="D259" s="232" t="s">
        <v>177</v>
      </c>
      <c r="E259" s="241" t="s">
        <v>1</v>
      </c>
      <c r="F259" s="242" t="s">
        <v>318</v>
      </c>
      <c r="G259" s="240"/>
      <c r="H259" s="241" t="s">
        <v>1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177</v>
      </c>
      <c r="AU259" s="248" t="s">
        <v>86</v>
      </c>
      <c r="AV259" s="13" t="s">
        <v>84</v>
      </c>
      <c r="AW259" s="13" t="s">
        <v>32</v>
      </c>
      <c r="AX259" s="13" t="s">
        <v>76</v>
      </c>
      <c r="AY259" s="248" t="s">
        <v>164</v>
      </c>
    </row>
    <row r="260" s="14" customFormat="1">
      <c r="A260" s="14"/>
      <c r="B260" s="249"/>
      <c r="C260" s="250"/>
      <c r="D260" s="232" t="s">
        <v>177</v>
      </c>
      <c r="E260" s="251" t="s">
        <v>1</v>
      </c>
      <c r="F260" s="252" t="s">
        <v>84</v>
      </c>
      <c r="G260" s="250"/>
      <c r="H260" s="253">
        <v>1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177</v>
      </c>
      <c r="AU260" s="259" t="s">
        <v>86</v>
      </c>
      <c r="AV260" s="14" t="s">
        <v>86</v>
      </c>
      <c r="AW260" s="14" t="s">
        <v>32</v>
      </c>
      <c r="AX260" s="14" t="s">
        <v>76</v>
      </c>
      <c r="AY260" s="259" t="s">
        <v>164</v>
      </c>
    </row>
    <row r="261" s="15" customFormat="1">
      <c r="A261" s="15"/>
      <c r="B261" s="260"/>
      <c r="C261" s="261"/>
      <c r="D261" s="232" t="s">
        <v>177</v>
      </c>
      <c r="E261" s="262" t="s">
        <v>1</v>
      </c>
      <c r="F261" s="263" t="s">
        <v>179</v>
      </c>
      <c r="G261" s="261"/>
      <c r="H261" s="264">
        <v>1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177</v>
      </c>
      <c r="AU261" s="270" t="s">
        <v>86</v>
      </c>
      <c r="AV261" s="15" t="s">
        <v>171</v>
      </c>
      <c r="AW261" s="15" t="s">
        <v>32</v>
      </c>
      <c r="AX261" s="15" t="s">
        <v>84</v>
      </c>
      <c r="AY261" s="270" t="s">
        <v>164</v>
      </c>
    </row>
    <row r="262" s="2" customFormat="1" ht="21.75" customHeight="1">
      <c r="A262" s="39"/>
      <c r="B262" s="40"/>
      <c r="C262" s="219" t="s">
        <v>319</v>
      </c>
      <c r="D262" s="219" t="s">
        <v>166</v>
      </c>
      <c r="E262" s="220" t="s">
        <v>320</v>
      </c>
      <c r="F262" s="221" t="s">
        <v>321</v>
      </c>
      <c r="G262" s="222" t="s">
        <v>169</v>
      </c>
      <c r="H262" s="223">
        <v>1</v>
      </c>
      <c r="I262" s="224"/>
      <c r="J262" s="225">
        <f>ROUND(I262*H262,2)</f>
        <v>0</v>
      </c>
      <c r="K262" s="221" t="s">
        <v>170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0.04555</v>
      </c>
      <c r="R262" s="228">
        <f>Q262*H262</f>
        <v>0.04555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171</v>
      </c>
      <c r="AT262" s="230" t="s">
        <v>166</v>
      </c>
      <c r="AU262" s="230" t="s">
        <v>86</v>
      </c>
      <c r="AY262" s="18" t="s">
        <v>164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171</v>
      </c>
      <c r="BM262" s="230" t="s">
        <v>322</v>
      </c>
    </row>
    <row r="263" s="2" customFormat="1">
      <c r="A263" s="39"/>
      <c r="B263" s="40"/>
      <c r="C263" s="41"/>
      <c r="D263" s="232" t="s">
        <v>173</v>
      </c>
      <c r="E263" s="41"/>
      <c r="F263" s="233" t="s">
        <v>323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173</v>
      </c>
      <c r="AU263" s="18" t="s">
        <v>86</v>
      </c>
    </row>
    <row r="264" s="2" customFormat="1">
      <c r="A264" s="39"/>
      <c r="B264" s="40"/>
      <c r="C264" s="41"/>
      <c r="D264" s="237" t="s">
        <v>175</v>
      </c>
      <c r="E264" s="41"/>
      <c r="F264" s="238" t="s">
        <v>324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175</v>
      </c>
      <c r="AU264" s="18" t="s">
        <v>86</v>
      </c>
    </row>
    <row r="265" s="13" customFormat="1">
      <c r="A265" s="13"/>
      <c r="B265" s="239"/>
      <c r="C265" s="240"/>
      <c r="D265" s="232" t="s">
        <v>177</v>
      </c>
      <c r="E265" s="241" t="s">
        <v>1</v>
      </c>
      <c r="F265" s="242" t="s">
        <v>325</v>
      </c>
      <c r="G265" s="240"/>
      <c r="H265" s="241" t="s">
        <v>1</v>
      </c>
      <c r="I265" s="243"/>
      <c r="J265" s="240"/>
      <c r="K265" s="240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177</v>
      </c>
      <c r="AU265" s="248" t="s">
        <v>86</v>
      </c>
      <c r="AV265" s="13" t="s">
        <v>84</v>
      </c>
      <c r="AW265" s="13" t="s">
        <v>32</v>
      </c>
      <c r="AX265" s="13" t="s">
        <v>76</v>
      </c>
      <c r="AY265" s="248" t="s">
        <v>164</v>
      </c>
    </row>
    <row r="266" s="14" customFormat="1">
      <c r="A266" s="14"/>
      <c r="B266" s="249"/>
      <c r="C266" s="250"/>
      <c r="D266" s="232" t="s">
        <v>177</v>
      </c>
      <c r="E266" s="251" t="s">
        <v>1</v>
      </c>
      <c r="F266" s="252" t="s">
        <v>84</v>
      </c>
      <c r="G266" s="250"/>
      <c r="H266" s="253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177</v>
      </c>
      <c r="AU266" s="259" t="s">
        <v>86</v>
      </c>
      <c r="AV266" s="14" t="s">
        <v>86</v>
      </c>
      <c r="AW266" s="14" t="s">
        <v>32</v>
      </c>
      <c r="AX266" s="14" t="s">
        <v>76</v>
      </c>
      <c r="AY266" s="259" t="s">
        <v>164</v>
      </c>
    </row>
    <row r="267" s="15" customFormat="1">
      <c r="A267" s="15"/>
      <c r="B267" s="260"/>
      <c r="C267" s="261"/>
      <c r="D267" s="232" t="s">
        <v>177</v>
      </c>
      <c r="E267" s="262" t="s">
        <v>1</v>
      </c>
      <c r="F267" s="263" t="s">
        <v>179</v>
      </c>
      <c r="G267" s="261"/>
      <c r="H267" s="264">
        <v>1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0" t="s">
        <v>177</v>
      </c>
      <c r="AU267" s="270" t="s">
        <v>86</v>
      </c>
      <c r="AV267" s="15" t="s">
        <v>171</v>
      </c>
      <c r="AW267" s="15" t="s">
        <v>32</v>
      </c>
      <c r="AX267" s="15" t="s">
        <v>84</v>
      </c>
      <c r="AY267" s="270" t="s">
        <v>164</v>
      </c>
    </row>
    <row r="268" s="2" customFormat="1" ht="24.15" customHeight="1">
      <c r="A268" s="39"/>
      <c r="B268" s="40"/>
      <c r="C268" s="219" t="s">
        <v>326</v>
      </c>
      <c r="D268" s="219" t="s">
        <v>166</v>
      </c>
      <c r="E268" s="220" t="s">
        <v>327</v>
      </c>
      <c r="F268" s="221" t="s">
        <v>328</v>
      </c>
      <c r="G268" s="222" t="s">
        <v>281</v>
      </c>
      <c r="H268" s="223">
        <v>0.19800000000000001</v>
      </c>
      <c r="I268" s="224"/>
      <c r="J268" s="225">
        <f>ROUND(I268*H268,2)</f>
        <v>0</v>
      </c>
      <c r="K268" s="221" t="s">
        <v>170</v>
      </c>
      <c r="L268" s="45"/>
      <c r="M268" s="226" t="s">
        <v>1</v>
      </c>
      <c r="N268" s="227" t="s">
        <v>41</v>
      </c>
      <c r="O268" s="92"/>
      <c r="P268" s="228">
        <f>O268*H268</f>
        <v>0</v>
      </c>
      <c r="Q268" s="228">
        <v>0.019539999999999998</v>
      </c>
      <c r="R268" s="228">
        <f>Q268*H268</f>
        <v>0.0038689199999999997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171</v>
      </c>
      <c r="AT268" s="230" t="s">
        <v>166</v>
      </c>
      <c r="AU268" s="230" t="s">
        <v>86</v>
      </c>
      <c r="AY268" s="18" t="s">
        <v>164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84</v>
      </c>
      <c r="BK268" s="231">
        <f>ROUND(I268*H268,2)</f>
        <v>0</v>
      </c>
      <c r="BL268" s="18" t="s">
        <v>171</v>
      </c>
      <c r="BM268" s="230" t="s">
        <v>329</v>
      </c>
    </row>
    <row r="269" s="2" customFormat="1">
      <c r="A269" s="39"/>
      <c r="B269" s="40"/>
      <c r="C269" s="41"/>
      <c r="D269" s="232" t="s">
        <v>173</v>
      </c>
      <c r="E269" s="41"/>
      <c r="F269" s="233" t="s">
        <v>330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173</v>
      </c>
      <c r="AU269" s="18" t="s">
        <v>86</v>
      </c>
    </row>
    <row r="270" s="2" customFormat="1">
      <c r="A270" s="39"/>
      <c r="B270" s="40"/>
      <c r="C270" s="41"/>
      <c r="D270" s="237" t="s">
        <v>175</v>
      </c>
      <c r="E270" s="41"/>
      <c r="F270" s="238" t="s">
        <v>331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175</v>
      </c>
      <c r="AU270" s="18" t="s">
        <v>86</v>
      </c>
    </row>
    <row r="271" s="13" customFormat="1">
      <c r="A271" s="13"/>
      <c r="B271" s="239"/>
      <c r="C271" s="240"/>
      <c r="D271" s="232" t="s">
        <v>177</v>
      </c>
      <c r="E271" s="241" t="s">
        <v>1</v>
      </c>
      <c r="F271" s="242" t="s">
        <v>332</v>
      </c>
      <c r="G271" s="240"/>
      <c r="H271" s="241" t="s">
        <v>1</v>
      </c>
      <c r="I271" s="243"/>
      <c r="J271" s="240"/>
      <c r="K271" s="240"/>
      <c r="L271" s="244"/>
      <c r="M271" s="245"/>
      <c r="N271" s="246"/>
      <c r="O271" s="246"/>
      <c r="P271" s="246"/>
      <c r="Q271" s="246"/>
      <c r="R271" s="246"/>
      <c r="S271" s="246"/>
      <c r="T271" s="24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8" t="s">
        <v>177</v>
      </c>
      <c r="AU271" s="248" t="s">
        <v>86</v>
      </c>
      <c r="AV271" s="13" t="s">
        <v>84</v>
      </c>
      <c r="AW271" s="13" t="s">
        <v>32</v>
      </c>
      <c r="AX271" s="13" t="s">
        <v>76</v>
      </c>
      <c r="AY271" s="248" t="s">
        <v>164</v>
      </c>
    </row>
    <row r="272" s="14" customFormat="1">
      <c r="A272" s="14"/>
      <c r="B272" s="249"/>
      <c r="C272" s="250"/>
      <c r="D272" s="232" t="s">
        <v>177</v>
      </c>
      <c r="E272" s="251" t="s">
        <v>1</v>
      </c>
      <c r="F272" s="252" t="s">
        <v>333</v>
      </c>
      <c r="G272" s="250"/>
      <c r="H272" s="253">
        <v>0.080000000000000002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9" t="s">
        <v>177</v>
      </c>
      <c r="AU272" s="259" t="s">
        <v>86</v>
      </c>
      <c r="AV272" s="14" t="s">
        <v>86</v>
      </c>
      <c r="AW272" s="14" t="s">
        <v>32</v>
      </c>
      <c r="AX272" s="14" t="s">
        <v>76</v>
      </c>
      <c r="AY272" s="259" t="s">
        <v>164</v>
      </c>
    </row>
    <row r="273" s="13" customFormat="1">
      <c r="A273" s="13"/>
      <c r="B273" s="239"/>
      <c r="C273" s="240"/>
      <c r="D273" s="232" t="s">
        <v>177</v>
      </c>
      <c r="E273" s="241" t="s">
        <v>1</v>
      </c>
      <c r="F273" s="242" t="s">
        <v>334</v>
      </c>
      <c r="G273" s="240"/>
      <c r="H273" s="241" t="s">
        <v>1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177</v>
      </c>
      <c r="AU273" s="248" t="s">
        <v>86</v>
      </c>
      <c r="AV273" s="13" t="s">
        <v>84</v>
      </c>
      <c r="AW273" s="13" t="s">
        <v>32</v>
      </c>
      <c r="AX273" s="13" t="s">
        <v>76</v>
      </c>
      <c r="AY273" s="248" t="s">
        <v>164</v>
      </c>
    </row>
    <row r="274" s="14" customFormat="1">
      <c r="A274" s="14"/>
      <c r="B274" s="249"/>
      <c r="C274" s="250"/>
      <c r="D274" s="232" t="s">
        <v>177</v>
      </c>
      <c r="E274" s="251" t="s">
        <v>1</v>
      </c>
      <c r="F274" s="252" t="s">
        <v>335</v>
      </c>
      <c r="G274" s="250"/>
      <c r="H274" s="253">
        <v>0.012999999999999999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177</v>
      </c>
      <c r="AU274" s="259" t="s">
        <v>86</v>
      </c>
      <c r="AV274" s="14" t="s">
        <v>86</v>
      </c>
      <c r="AW274" s="14" t="s">
        <v>32</v>
      </c>
      <c r="AX274" s="14" t="s">
        <v>76</v>
      </c>
      <c r="AY274" s="259" t="s">
        <v>164</v>
      </c>
    </row>
    <row r="275" s="13" customFormat="1">
      <c r="A275" s="13"/>
      <c r="B275" s="239"/>
      <c r="C275" s="240"/>
      <c r="D275" s="232" t="s">
        <v>177</v>
      </c>
      <c r="E275" s="241" t="s">
        <v>1</v>
      </c>
      <c r="F275" s="242" t="s">
        <v>336</v>
      </c>
      <c r="G275" s="240"/>
      <c r="H275" s="241" t="s">
        <v>1</v>
      </c>
      <c r="I275" s="243"/>
      <c r="J275" s="240"/>
      <c r="K275" s="240"/>
      <c r="L275" s="244"/>
      <c r="M275" s="245"/>
      <c r="N275" s="246"/>
      <c r="O275" s="246"/>
      <c r="P275" s="246"/>
      <c r="Q275" s="246"/>
      <c r="R275" s="246"/>
      <c r="S275" s="246"/>
      <c r="T275" s="24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8" t="s">
        <v>177</v>
      </c>
      <c r="AU275" s="248" t="s">
        <v>86</v>
      </c>
      <c r="AV275" s="13" t="s">
        <v>84</v>
      </c>
      <c r="AW275" s="13" t="s">
        <v>32</v>
      </c>
      <c r="AX275" s="13" t="s">
        <v>76</v>
      </c>
      <c r="AY275" s="248" t="s">
        <v>164</v>
      </c>
    </row>
    <row r="276" s="14" customFormat="1">
      <c r="A276" s="14"/>
      <c r="B276" s="249"/>
      <c r="C276" s="250"/>
      <c r="D276" s="232" t="s">
        <v>177</v>
      </c>
      <c r="E276" s="251" t="s">
        <v>1</v>
      </c>
      <c r="F276" s="252" t="s">
        <v>337</v>
      </c>
      <c r="G276" s="250"/>
      <c r="H276" s="253">
        <v>0.02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9" t="s">
        <v>177</v>
      </c>
      <c r="AU276" s="259" t="s">
        <v>86</v>
      </c>
      <c r="AV276" s="14" t="s">
        <v>86</v>
      </c>
      <c r="AW276" s="14" t="s">
        <v>32</v>
      </c>
      <c r="AX276" s="14" t="s">
        <v>76</v>
      </c>
      <c r="AY276" s="259" t="s">
        <v>164</v>
      </c>
    </row>
    <row r="277" s="13" customFormat="1">
      <c r="A277" s="13"/>
      <c r="B277" s="239"/>
      <c r="C277" s="240"/>
      <c r="D277" s="232" t="s">
        <v>177</v>
      </c>
      <c r="E277" s="241" t="s">
        <v>1</v>
      </c>
      <c r="F277" s="242" t="s">
        <v>338</v>
      </c>
      <c r="G277" s="240"/>
      <c r="H277" s="241" t="s">
        <v>1</v>
      </c>
      <c r="I277" s="243"/>
      <c r="J277" s="240"/>
      <c r="K277" s="240"/>
      <c r="L277" s="244"/>
      <c r="M277" s="245"/>
      <c r="N277" s="246"/>
      <c r="O277" s="246"/>
      <c r="P277" s="246"/>
      <c r="Q277" s="246"/>
      <c r="R277" s="246"/>
      <c r="S277" s="246"/>
      <c r="T277" s="24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8" t="s">
        <v>177</v>
      </c>
      <c r="AU277" s="248" t="s">
        <v>86</v>
      </c>
      <c r="AV277" s="13" t="s">
        <v>84</v>
      </c>
      <c r="AW277" s="13" t="s">
        <v>32</v>
      </c>
      <c r="AX277" s="13" t="s">
        <v>76</v>
      </c>
      <c r="AY277" s="248" t="s">
        <v>164</v>
      </c>
    </row>
    <row r="278" s="14" customFormat="1">
      <c r="A278" s="14"/>
      <c r="B278" s="249"/>
      <c r="C278" s="250"/>
      <c r="D278" s="232" t="s">
        <v>177</v>
      </c>
      <c r="E278" s="251" t="s">
        <v>1</v>
      </c>
      <c r="F278" s="252" t="s">
        <v>339</v>
      </c>
      <c r="G278" s="250"/>
      <c r="H278" s="253">
        <v>0.024</v>
      </c>
      <c r="I278" s="254"/>
      <c r="J278" s="250"/>
      <c r="K278" s="250"/>
      <c r="L278" s="255"/>
      <c r="M278" s="256"/>
      <c r="N278" s="257"/>
      <c r="O278" s="257"/>
      <c r="P278" s="257"/>
      <c r="Q278" s="257"/>
      <c r="R278" s="257"/>
      <c r="S278" s="257"/>
      <c r="T278" s="25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9" t="s">
        <v>177</v>
      </c>
      <c r="AU278" s="259" t="s">
        <v>86</v>
      </c>
      <c r="AV278" s="14" t="s">
        <v>86</v>
      </c>
      <c r="AW278" s="14" t="s">
        <v>32</v>
      </c>
      <c r="AX278" s="14" t="s">
        <v>76</v>
      </c>
      <c r="AY278" s="259" t="s">
        <v>164</v>
      </c>
    </row>
    <row r="279" s="13" customFormat="1">
      <c r="A279" s="13"/>
      <c r="B279" s="239"/>
      <c r="C279" s="240"/>
      <c r="D279" s="232" t="s">
        <v>177</v>
      </c>
      <c r="E279" s="241" t="s">
        <v>1</v>
      </c>
      <c r="F279" s="242" t="s">
        <v>340</v>
      </c>
      <c r="G279" s="240"/>
      <c r="H279" s="241" t="s">
        <v>1</v>
      </c>
      <c r="I279" s="243"/>
      <c r="J279" s="240"/>
      <c r="K279" s="240"/>
      <c r="L279" s="244"/>
      <c r="M279" s="245"/>
      <c r="N279" s="246"/>
      <c r="O279" s="246"/>
      <c r="P279" s="246"/>
      <c r="Q279" s="246"/>
      <c r="R279" s="246"/>
      <c r="S279" s="246"/>
      <c r="T279" s="24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8" t="s">
        <v>177</v>
      </c>
      <c r="AU279" s="248" t="s">
        <v>86</v>
      </c>
      <c r="AV279" s="13" t="s">
        <v>84</v>
      </c>
      <c r="AW279" s="13" t="s">
        <v>32</v>
      </c>
      <c r="AX279" s="13" t="s">
        <v>76</v>
      </c>
      <c r="AY279" s="248" t="s">
        <v>164</v>
      </c>
    </row>
    <row r="280" s="14" customFormat="1">
      <c r="A280" s="14"/>
      <c r="B280" s="249"/>
      <c r="C280" s="250"/>
      <c r="D280" s="232" t="s">
        <v>177</v>
      </c>
      <c r="E280" s="251" t="s">
        <v>1</v>
      </c>
      <c r="F280" s="252" t="s">
        <v>341</v>
      </c>
      <c r="G280" s="250"/>
      <c r="H280" s="253">
        <v>0.021999999999999999</v>
      </c>
      <c r="I280" s="254"/>
      <c r="J280" s="250"/>
      <c r="K280" s="250"/>
      <c r="L280" s="255"/>
      <c r="M280" s="256"/>
      <c r="N280" s="257"/>
      <c r="O280" s="257"/>
      <c r="P280" s="257"/>
      <c r="Q280" s="257"/>
      <c r="R280" s="257"/>
      <c r="S280" s="257"/>
      <c r="T280" s="258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9" t="s">
        <v>177</v>
      </c>
      <c r="AU280" s="259" t="s">
        <v>86</v>
      </c>
      <c r="AV280" s="14" t="s">
        <v>86</v>
      </c>
      <c r="AW280" s="14" t="s">
        <v>32</v>
      </c>
      <c r="AX280" s="14" t="s">
        <v>76</v>
      </c>
      <c r="AY280" s="259" t="s">
        <v>164</v>
      </c>
    </row>
    <row r="281" s="13" customFormat="1">
      <c r="A281" s="13"/>
      <c r="B281" s="239"/>
      <c r="C281" s="240"/>
      <c r="D281" s="232" t="s">
        <v>177</v>
      </c>
      <c r="E281" s="241" t="s">
        <v>1</v>
      </c>
      <c r="F281" s="242" t="s">
        <v>342</v>
      </c>
      <c r="G281" s="240"/>
      <c r="H281" s="241" t="s">
        <v>1</v>
      </c>
      <c r="I281" s="243"/>
      <c r="J281" s="240"/>
      <c r="K281" s="240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177</v>
      </c>
      <c r="AU281" s="248" t="s">
        <v>86</v>
      </c>
      <c r="AV281" s="13" t="s">
        <v>84</v>
      </c>
      <c r="AW281" s="13" t="s">
        <v>32</v>
      </c>
      <c r="AX281" s="13" t="s">
        <v>76</v>
      </c>
      <c r="AY281" s="248" t="s">
        <v>164</v>
      </c>
    </row>
    <row r="282" s="14" customFormat="1">
      <c r="A282" s="14"/>
      <c r="B282" s="249"/>
      <c r="C282" s="250"/>
      <c r="D282" s="232" t="s">
        <v>177</v>
      </c>
      <c r="E282" s="251" t="s">
        <v>1</v>
      </c>
      <c r="F282" s="252" t="s">
        <v>343</v>
      </c>
      <c r="G282" s="250"/>
      <c r="H282" s="253">
        <v>0.021000000000000001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177</v>
      </c>
      <c r="AU282" s="259" t="s">
        <v>86</v>
      </c>
      <c r="AV282" s="14" t="s">
        <v>86</v>
      </c>
      <c r="AW282" s="14" t="s">
        <v>32</v>
      </c>
      <c r="AX282" s="14" t="s">
        <v>76</v>
      </c>
      <c r="AY282" s="259" t="s">
        <v>164</v>
      </c>
    </row>
    <row r="283" s="16" customFormat="1">
      <c r="A283" s="16"/>
      <c r="B283" s="281"/>
      <c r="C283" s="282"/>
      <c r="D283" s="232" t="s">
        <v>177</v>
      </c>
      <c r="E283" s="283" t="s">
        <v>1</v>
      </c>
      <c r="F283" s="284" t="s">
        <v>287</v>
      </c>
      <c r="G283" s="282"/>
      <c r="H283" s="285">
        <v>0.17999999999999999</v>
      </c>
      <c r="I283" s="286"/>
      <c r="J283" s="282"/>
      <c r="K283" s="282"/>
      <c r="L283" s="287"/>
      <c r="M283" s="288"/>
      <c r="N283" s="289"/>
      <c r="O283" s="289"/>
      <c r="P283" s="289"/>
      <c r="Q283" s="289"/>
      <c r="R283" s="289"/>
      <c r="S283" s="289"/>
      <c r="T283" s="290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91" t="s">
        <v>177</v>
      </c>
      <c r="AU283" s="291" t="s">
        <v>86</v>
      </c>
      <c r="AV283" s="16" t="s">
        <v>185</v>
      </c>
      <c r="AW283" s="16" t="s">
        <v>32</v>
      </c>
      <c r="AX283" s="16" t="s">
        <v>76</v>
      </c>
      <c r="AY283" s="291" t="s">
        <v>164</v>
      </c>
    </row>
    <row r="284" s="14" customFormat="1">
      <c r="A284" s="14"/>
      <c r="B284" s="249"/>
      <c r="C284" s="250"/>
      <c r="D284" s="232" t="s">
        <v>177</v>
      </c>
      <c r="E284" s="251" t="s">
        <v>1</v>
      </c>
      <c r="F284" s="252" t="s">
        <v>344</v>
      </c>
      <c r="G284" s="250"/>
      <c r="H284" s="253">
        <v>0.017999999999999999</v>
      </c>
      <c r="I284" s="254"/>
      <c r="J284" s="250"/>
      <c r="K284" s="250"/>
      <c r="L284" s="255"/>
      <c r="M284" s="256"/>
      <c r="N284" s="257"/>
      <c r="O284" s="257"/>
      <c r="P284" s="257"/>
      <c r="Q284" s="257"/>
      <c r="R284" s="257"/>
      <c r="S284" s="257"/>
      <c r="T284" s="25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9" t="s">
        <v>177</v>
      </c>
      <c r="AU284" s="259" t="s">
        <v>86</v>
      </c>
      <c r="AV284" s="14" t="s">
        <v>86</v>
      </c>
      <c r="AW284" s="14" t="s">
        <v>32</v>
      </c>
      <c r="AX284" s="14" t="s">
        <v>76</v>
      </c>
      <c r="AY284" s="259" t="s">
        <v>164</v>
      </c>
    </row>
    <row r="285" s="15" customFormat="1">
      <c r="A285" s="15"/>
      <c r="B285" s="260"/>
      <c r="C285" s="261"/>
      <c r="D285" s="232" t="s">
        <v>177</v>
      </c>
      <c r="E285" s="262" t="s">
        <v>1</v>
      </c>
      <c r="F285" s="263" t="s">
        <v>179</v>
      </c>
      <c r="G285" s="261"/>
      <c r="H285" s="264">
        <v>0.19800000000000001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0" t="s">
        <v>177</v>
      </c>
      <c r="AU285" s="270" t="s">
        <v>86</v>
      </c>
      <c r="AV285" s="15" t="s">
        <v>171</v>
      </c>
      <c r="AW285" s="15" t="s">
        <v>32</v>
      </c>
      <c r="AX285" s="15" t="s">
        <v>84</v>
      </c>
      <c r="AY285" s="270" t="s">
        <v>164</v>
      </c>
    </row>
    <row r="286" s="2" customFormat="1" ht="24.15" customHeight="1">
      <c r="A286" s="39"/>
      <c r="B286" s="40"/>
      <c r="C286" s="271" t="s">
        <v>345</v>
      </c>
      <c r="D286" s="271" t="s">
        <v>244</v>
      </c>
      <c r="E286" s="272" t="s">
        <v>346</v>
      </c>
      <c r="F286" s="273" t="s">
        <v>347</v>
      </c>
      <c r="G286" s="274" t="s">
        <v>281</v>
      </c>
      <c r="H286" s="275">
        <v>0.17799999999999999</v>
      </c>
      <c r="I286" s="276"/>
      <c r="J286" s="277">
        <f>ROUND(I286*H286,2)</f>
        <v>0</v>
      </c>
      <c r="K286" s="273" t="s">
        <v>170</v>
      </c>
      <c r="L286" s="278"/>
      <c r="M286" s="279" t="s">
        <v>1</v>
      </c>
      <c r="N286" s="280" t="s">
        <v>41</v>
      </c>
      <c r="O286" s="92"/>
      <c r="P286" s="228">
        <f>O286*H286</f>
        <v>0</v>
      </c>
      <c r="Q286" s="228">
        <v>1</v>
      </c>
      <c r="R286" s="228">
        <f>Q286*H286</f>
        <v>0.17799999999999999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248</v>
      </c>
      <c r="AT286" s="230" t="s">
        <v>244</v>
      </c>
      <c r="AU286" s="230" t="s">
        <v>86</v>
      </c>
      <c r="AY286" s="18" t="s">
        <v>164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84</v>
      </c>
      <c r="BK286" s="231">
        <f>ROUND(I286*H286,2)</f>
        <v>0</v>
      </c>
      <c r="BL286" s="18" t="s">
        <v>171</v>
      </c>
      <c r="BM286" s="230" t="s">
        <v>348</v>
      </c>
    </row>
    <row r="287" s="2" customFormat="1">
      <c r="A287" s="39"/>
      <c r="B287" s="40"/>
      <c r="C287" s="41"/>
      <c r="D287" s="232" t="s">
        <v>173</v>
      </c>
      <c r="E287" s="41"/>
      <c r="F287" s="233" t="s">
        <v>347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173</v>
      </c>
      <c r="AU287" s="18" t="s">
        <v>86</v>
      </c>
    </row>
    <row r="288" s="13" customFormat="1">
      <c r="A288" s="13"/>
      <c r="B288" s="239"/>
      <c r="C288" s="240"/>
      <c r="D288" s="232" t="s">
        <v>177</v>
      </c>
      <c r="E288" s="241" t="s">
        <v>1</v>
      </c>
      <c r="F288" s="242" t="s">
        <v>332</v>
      </c>
      <c r="G288" s="240"/>
      <c r="H288" s="241" t="s">
        <v>1</v>
      </c>
      <c r="I288" s="243"/>
      <c r="J288" s="240"/>
      <c r="K288" s="240"/>
      <c r="L288" s="244"/>
      <c r="M288" s="245"/>
      <c r="N288" s="246"/>
      <c r="O288" s="246"/>
      <c r="P288" s="246"/>
      <c r="Q288" s="246"/>
      <c r="R288" s="246"/>
      <c r="S288" s="246"/>
      <c r="T288" s="24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8" t="s">
        <v>177</v>
      </c>
      <c r="AU288" s="248" t="s">
        <v>86</v>
      </c>
      <c r="AV288" s="13" t="s">
        <v>84</v>
      </c>
      <c r="AW288" s="13" t="s">
        <v>32</v>
      </c>
      <c r="AX288" s="13" t="s">
        <v>76</v>
      </c>
      <c r="AY288" s="248" t="s">
        <v>164</v>
      </c>
    </row>
    <row r="289" s="14" customFormat="1">
      <c r="A289" s="14"/>
      <c r="B289" s="249"/>
      <c r="C289" s="250"/>
      <c r="D289" s="232" t="s">
        <v>177</v>
      </c>
      <c r="E289" s="251" t="s">
        <v>1</v>
      </c>
      <c r="F289" s="252" t="s">
        <v>349</v>
      </c>
      <c r="G289" s="250"/>
      <c r="H289" s="253">
        <v>0.071999999999999995</v>
      </c>
      <c r="I289" s="254"/>
      <c r="J289" s="250"/>
      <c r="K289" s="250"/>
      <c r="L289" s="255"/>
      <c r="M289" s="256"/>
      <c r="N289" s="257"/>
      <c r="O289" s="257"/>
      <c r="P289" s="257"/>
      <c r="Q289" s="257"/>
      <c r="R289" s="257"/>
      <c r="S289" s="257"/>
      <c r="T289" s="258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9" t="s">
        <v>177</v>
      </c>
      <c r="AU289" s="259" t="s">
        <v>86</v>
      </c>
      <c r="AV289" s="14" t="s">
        <v>86</v>
      </c>
      <c r="AW289" s="14" t="s">
        <v>32</v>
      </c>
      <c r="AX289" s="14" t="s">
        <v>76</v>
      </c>
      <c r="AY289" s="259" t="s">
        <v>164</v>
      </c>
    </row>
    <row r="290" s="13" customFormat="1">
      <c r="A290" s="13"/>
      <c r="B290" s="239"/>
      <c r="C290" s="240"/>
      <c r="D290" s="232" t="s">
        <v>177</v>
      </c>
      <c r="E290" s="241" t="s">
        <v>1</v>
      </c>
      <c r="F290" s="242" t="s">
        <v>334</v>
      </c>
      <c r="G290" s="240"/>
      <c r="H290" s="241" t="s">
        <v>1</v>
      </c>
      <c r="I290" s="243"/>
      <c r="J290" s="240"/>
      <c r="K290" s="240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177</v>
      </c>
      <c r="AU290" s="248" t="s">
        <v>86</v>
      </c>
      <c r="AV290" s="13" t="s">
        <v>84</v>
      </c>
      <c r="AW290" s="13" t="s">
        <v>32</v>
      </c>
      <c r="AX290" s="13" t="s">
        <v>76</v>
      </c>
      <c r="AY290" s="248" t="s">
        <v>164</v>
      </c>
    </row>
    <row r="291" s="14" customFormat="1">
      <c r="A291" s="14"/>
      <c r="B291" s="249"/>
      <c r="C291" s="250"/>
      <c r="D291" s="232" t="s">
        <v>177</v>
      </c>
      <c r="E291" s="251" t="s">
        <v>1</v>
      </c>
      <c r="F291" s="252" t="s">
        <v>350</v>
      </c>
      <c r="G291" s="250"/>
      <c r="H291" s="253">
        <v>0.012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177</v>
      </c>
      <c r="AU291" s="259" t="s">
        <v>86</v>
      </c>
      <c r="AV291" s="14" t="s">
        <v>86</v>
      </c>
      <c r="AW291" s="14" t="s">
        <v>32</v>
      </c>
      <c r="AX291" s="14" t="s">
        <v>76</v>
      </c>
      <c r="AY291" s="259" t="s">
        <v>164</v>
      </c>
    </row>
    <row r="292" s="13" customFormat="1">
      <c r="A292" s="13"/>
      <c r="B292" s="239"/>
      <c r="C292" s="240"/>
      <c r="D292" s="232" t="s">
        <v>177</v>
      </c>
      <c r="E292" s="241" t="s">
        <v>1</v>
      </c>
      <c r="F292" s="242" t="s">
        <v>336</v>
      </c>
      <c r="G292" s="240"/>
      <c r="H292" s="241" t="s">
        <v>1</v>
      </c>
      <c r="I292" s="243"/>
      <c r="J292" s="240"/>
      <c r="K292" s="240"/>
      <c r="L292" s="244"/>
      <c r="M292" s="245"/>
      <c r="N292" s="246"/>
      <c r="O292" s="246"/>
      <c r="P292" s="246"/>
      <c r="Q292" s="246"/>
      <c r="R292" s="246"/>
      <c r="S292" s="246"/>
      <c r="T292" s="24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8" t="s">
        <v>177</v>
      </c>
      <c r="AU292" s="248" t="s">
        <v>86</v>
      </c>
      <c r="AV292" s="13" t="s">
        <v>84</v>
      </c>
      <c r="AW292" s="13" t="s">
        <v>32</v>
      </c>
      <c r="AX292" s="13" t="s">
        <v>76</v>
      </c>
      <c r="AY292" s="248" t="s">
        <v>164</v>
      </c>
    </row>
    <row r="293" s="14" customFormat="1">
      <c r="A293" s="14"/>
      <c r="B293" s="249"/>
      <c r="C293" s="250"/>
      <c r="D293" s="232" t="s">
        <v>177</v>
      </c>
      <c r="E293" s="251" t="s">
        <v>1</v>
      </c>
      <c r="F293" s="252" t="s">
        <v>351</v>
      </c>
      <c r="G293" s="250"/>
      <c r="H293" s="253">
        <v>0.017999999999999999</v>
      </c>
      <c r="I293" s="254"/>
      <c r="J293" s="250"/>
      <c r="K293" s="250"/>
      <c r="L293" s="255"/>
      <c r="M293" s="256"/>
      <c r="N293" s="257"/>
      <c r="O293" s="257"/>
      <c r="P293" s="257"/>
      <c r="Q293" s="257"/>
      <c r="R293" s="257"/>
      <c r="S293" s="257"/>
      <c r="T293" s="258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9" t="s">
        <v>177</v>
      </c>
      <c r="AU293" s="259" t="s">
        <v>86</v>
      </c>
      <c r="AV293" s="14" t="s">
        <v>86</v>
      </c>
      <c r="AW293" s="14" t="s">
        <v>32</v>
      </c>
      <c r="AX293" s="14" t="s">
        <v>76</v>
      </c>
      <c r="AY293" s="259" t="s">
        <v>164</v>
      </c>
    </row>
    <row r="294" s="13" customFormat="1">
      <c r="A294" s="13"/>
      <c r="B294" s="239"/>
      <c r="C294" s="240"/>
      <c r="D294" s="232" t="s">
        <v>177</v>
      </c>
      <c r="E294" s="241" t="s">
        <v>1</v>
      </c>
      <c r="F294" s="242" t="s">
        <v>338</v>
      </c>
      <c r="G294" s="240"/>
      <c r="H294" s="241" t="s">
        <v>1</v>
      </c>
      <c r="I294" s="243"/>
      <c r="J294" s="240"/>
      <c r="K294" s="240"/>
      <c r="L294" s="244"/>
      <c r="M294" s="245"/>
      <c r="N294" s="246"/>
      <c r="O294" s="246"/>
      <c r="P294" s="246"/>
      <c r="Q294" s="246"/>
      <c r="R294" s="246"/>
      <c r="S294" s="246"/>
      <c r="T294" s="24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8" t="s">
        <v>177</v>
      </c>
      <c r="AU294" s="248" t="s">
        <v>86</v>
      </c>
      <c r="AV294" s="13" t="s">
        <v>84</v>
      </c>
      <c r="AW294" s="13" t="s">
        <v>32</v>
      </c>
      <c r="AX294" s="13" t="s">
        <v>76</v>
      </c>
      <c r="AY294" s="248" t="s">
        <v>164</v>
      </c>
    </row>
    <row r="295" s="14" customFormat="1">
      <c r="A295" s="14"/>
      <c r="B295" s="249"/>
      <c r="C295" s="250"/>
      <c r="D295" s="232" t="s">
        <v>177</v>
      </c>
      <c r="E295" s="251" t="s">
        <v>1</v>
      </c>
      <c r="F295" s="252" t="s">
        <v>352</v>
      </c>
      <c r="G295" s="250"/>
      <c r="H295" s="253">
        <v>0.021999999999999999</v>
      </c>
      <c r="I295" s="254"/>
      <c r="J295" s="250"/>
      <c r="K295" s="250"/>
      <c r="L295" s="255"/>
      <c r="M295" s="256"/>
      <c r="N295" s="257"/>
      <c r="O295" s="257"/>
      <c r="P295" s="257"/>
      <c r="Q295" s="257"/>
      <c r="R295" s="257"/>
      <c r="S295" s="257"/>
      <c r="T295" s="25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9" t="s">
        <v>177</v>
      </c>
      <c r="AU295" s="259" t="s">
        <v>86</v>
      </c>
      <c r="AV295" s="14" t="s">
        <v>86</v>
      </c>
      <c r="AW295" s="14" t="s">
        <v>32</v>
      </c>
      <c r="AX295" s="14" t="s">
        <v>76</v>
      </c>
      <c r="AY295" s="259" t="s">
        <v>164</v>
      </c>
    </row>
    <row r="296" s="13" customFormat="1">
      <c r="A296" s="13"/>
      <c r="B296" s="239"/>
      <c r="C296" s="240"/>
      <c r="D296" s="232" t="s">
        <v>177</v>
      </c>
      <c r="E296" s="241" t="s">
        <v>1</v>
      </c>
      <c r="F296" s="242" t="s">
        <v>340</v>
      </c>
      <c r="G296" s="240"/>
      <c r="H296" s="241" t="s">
        <v>1</v>
      </c>
      <c r="I296" s="243"/>
      <c r="J296" s="240"/>
      <c r="K296" s="240"/>
      <c r="L296" s="244"/>
      <c r="M296" s="245"/>
      <c r="N296" s="246"/>
      <c r="O296" s="246"/>
      <c r="P296" s="246"/>
      <c r="Q296" s="246"/>
      <c r="R296" s="246"/>
      <c r="S296" s="246"/>
      <c r="T296" s="24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8" t="s">
        <v>177</v>
      </c>
      <c r="AU296" s="248" t="s">
        <v>86</v>
      </c>
      <c r="AV296" s="13" t="s">
        <v>84</v>
      </c>
      <c r="AW296" s="13" t="s">
        <v>32</v>
      </c>
      <c r="AX296" s="13" t="s">
        <v>76</v>
      </c>
      <c r="AY296" s="248" t="s">
        <v>164</v>
      </c>
    </row>
    <row r="297" s="14" customFormat="1">
      <c r="A297" s="14"/>
      <c r="B297" s="249"/>
      <c r="C297" s="250"/>
      <c r="D297" s="232" t="s">
        <v>177</v>
      </c>
      <c r="E297" s="251" t="s">
        <v>1</v>
      </c>
      <c r="F297" s="252" t="s">
        <v>353</v>
      </c>
      <c r="G297" s="250"/>
      <c r="H297" s="253">
        <v>0.02</v>
      </c>
      <c r="I297" s="254"/>
      <c r="J297" s="250"/>
      <c r="K297" s="250"/>
      <c r="L297" s="255"/>
      <c r="M297" s="256"/>
      <c r="N297" s="257"/>
      <c r="O297" s="257"/>
      <c r="P297" s="257"/>
      <c r="Q297" s="257"/>
      <c r="R297" s="257"/>
      <c r="S297" s="257"/>
      <c r="T297" s="25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9" t="s">
        <v>177</v>
      </c>
      <c r="AU297" s="259" t="s">
        <v>86</v>
      </c>
      <c r="AV297" s="14" t="s">
        <v>86</v>
      </c>
      <c r="AW297" s="14" t="s">
        <v>32</v>
      </c>
      <c r="AX297" s="14" t="s">
        <v>76</v>
      </c>
      <c r="AY297" s="259" t="s">
        <v>164</v>
      </c>
    </row>
    <row r="298" s="13" customFormat="1">
      <c r="A298" s="13"/>
      <c r="B298" s="239"/>
      <c r="C298" s="240"/>
      <c r="D298" s="232" t="s">
        <v>177</v>
      </c>
      <c r="E298" s="241" t="s">
        <v>1</v>
      </c>
      <c r="F298" s="242" t="s">
        <v>342</v>
      </c>
      <c r="G298" s="240"/>
      <c r="H298" s="241" t="s">
        <v>1</v>
      </c>
      <c r="I298" s="243"/>
      <c r="J298" s="240"/>
      <c r="K298" s="240"/>
      <c r="L298" s="244"/>
      <c r="M298" s="245"/>
      <c r="N298" s="246"/>
      <c r="O298" s="246"/>
      <c r="P298" s="246"/>
      <c r="Q298" s="246"/>
      <c r="R298" s="246"/>
      <c r="S298" s="246"/>
      <c r="T298" s="24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8" t="s">
        <v>177</v>
      </c>
      <c r="AU298" s="248" t="s">
        <v>86</v>
      </c>
      <c r="AV298" s="13" t="s">
        <v>84</v>
      </c>
      <c r="AW298" s="13" t="s">
        <v>32</v>
      </c>
      <c r="AX298" s="13" t="s">
        <v>76</v>
      </c>
      <c r="AY298" s="248" t="s">
        <v>164</v>
      </c>
    </row>
    <row r="299" s="14" customFormat="1">
      <c r="A299" s="14"/>
      <c r="B299" s="249"/>
      <c r="C299" s="250"/>
      <c r="D299" s="232" t="s">
        <v>177</v>
      </c>
      <c r="E299" s="251" t="s">
        <v>1</v>
      </c>
      <c r="F299" s="252" t="s">
        <v>351</v>
      </c>
      <c r="G299" s="250"/>
      <c r="H299" s="253">
        <v>0.017999999999999999</v>
      </c>
      <c r="I299" s="254"/>
      <c r="J299" s="250"/>
      <c r="K299" s="250"/>
      <c r="L299" s="255"/>
      <c r="M299" s="256"/>
      <c r="N299" s="257"/>
      <c r="O299" s="257"/>
      <c r="P299" s="257"/>
      <c r="Q299" s="257"/>
      <c r="R299" s="257"/>
      <c r="S299" s="257"/>
      <c r="T299" s="25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9" t="s">
        <v>177</v>
      </c>
      <c r="AU299" s="259" t="s">
        <v>86</v>
      </c>
      <c r="AV299" s="14" t="s">
        <v>86</v>
      </c>
      <c r="AW299" s="14" t="s">
        <v>32</v>
      </c>
      <c r="AX299" s="14" t="s">
        <v>76</v>
      </c>
      <c r="AY299" s="259" t="s">
        <v>164</v>
      </c>
    </row>
    <row r="300" s="16" customFormat="1">
      <c r="A300" s="16"/>
      <c r="B300" s="281"/>
      <c r="C300" s="282"/>
      <c r="D300" s="232" t="s">
        <v>177</v>
      </c>
      <c r="E300" s="283" t="s">
        <v>1</v>
      </c>
      <c r="F300" s="284" t="s">
        <v>287</v>
      </c>
      <c r="G300" s="282"/>
      <c r="H300" s="285">
        <v>0.16200000000000001</v>
      </c>
      <c r="I300" s="286"/>
      <c r="J300" s="282"/>
      <c r="K300" s="282"/>
      <c r="L300" s="287"/>
      <c r="M300" s="288"/>
      <c r="N300" s="289"/>
      <c r="O300" s="289"/>
      <c r="P300" s="289"/>
      <c r="Q300" s="289"/>
      <c r="R300" s="289"/>
      <c r="S300" s="289"/>
      <c r="T300" s="290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91" t="s">
        <v>177</v>
      </c>
      <c r="AU300" s="291" t="s">
        <v>86</v>
      </c>
      <c r="AV300" s="16" t="s">
        <v>185</v>
      </c>
      <c r="AW300" s="16" t="s">
        <v>32</v>
      </c>
      <c r="AX300" s="16" t="s">
        <v>76</v>
      </c>
      <c r="AY300" s="291" t="s">
        <v>164</v>
      </c>
    </row>
    <row r="301" s="14" customFormat="1">
      <c r="A301" s="14"/>
      <c r="B301" s="249"/>
      <c r="C301" s="250"/>
      <c r="D301" s="232" t="s">
        <v>177</v>
      </c>
      <c r="E301" s="251" t="s">
        <v>1</v>
      </c>
      <c r="F301" s="252" t="s">
        <v>354</v>
      </c>
      <c r="G301" s="250"/>
      <c r="H301" s="253">
        <v>0.016</v>
      </c>
      <c r="I301" s="254"/>
      <c r="J301" s="250"/>
      <c r="K301" s="250"/>
      <c r="L301" s="255"/>
      <c r="M301" s="256"/>
      <c r="N301" s="257"/>
      <c r="O301" s="257"/>
      <c r="P301" s="257"/>
      <c r="Q301" s="257"/>
      <c r="R301" s="257"/>
      <c r="S301" s="257"/>
      <c r="T301" s="25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9" t="s">
        <v>177</v>
      </c>
      <c r="AU301" s="259" t="s">
        <v>86</v>
      </c>
      <c r="AV301" s="14" t="s">
        <v>86</v>
      </c>
      <c r="AW301" s="14" t="s">
        <v>32</v>
      </c>
      <c r="AX301" s="14" t="s">
        <v>76</v>
      </c>
      <c r="AY301" s="259" t="s">
        <v>164</v>
      </c>
    </row>
    <row r="302" s="15" customFormat="1">
      <c r="A302" s="15"/>
      <c r="B302" s="260"/>
      <c r="C302" s="261"/>
      <c r="D302" s="232" t="s">
        <v>177</v>
      </c>
      <c r="E302" s="262" t="s">
        <v>1</v>
      </c>
      <c r="F302" s="263" t="s">
        <v>179</v>
      </c>
      <c r="G302" s="261"/>
      <c r="H302" s="264">
        <v>0.17799999999999999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177</v>
      </c>
      <c r="AU302" s="270" t="s">
        <v>86</v>
      </c>
      <c r="AV302" s="15" t="s">
        <v>171</v>
      </c>
      <c r="AW302" s="15" t="s">
        <v>32</v>
      </c>
      <c r="AX302" s="15" t="s">
        <v>84</v>
      </c>
      <c r="AY302" s="270" t="s">
        <v>164</v>
      </c>
    </row>
    <row r="303" s="2" customFormat="1" ht="21.75" customHeight="1">
      <c r="A303" s="39"/>
      <c r="B303" s="40"/>
      <c r="C303" s="271" t="s">
        <v>355</v>
      </c>
      <c r="D303" s="271" t="s">
        <v>244</v>
      </c>
      <c r="E303" s="272" t="s">
        <v>356</v>
      </c>
      <c r="F303" s="273" t="s">
        <v>357</v>
      </c>
      <c r="G303" s="274" t="s">
        <v>281</v>
      </c>
      <c r="H303" s="275">
        <v>0.017000000000000001</v>
      </c>
      <c r="I303" s="276"/>
      <c r="J303" s="277">
        <f>ROUND(I303*H303,2)</f>
        <v>0</v>
      </c>
      <c r="K303" s="273" t="s">
        <v>170</v>
      </c>
      <c r="L303" s="278"/>
      <c r="M303" s="279" t="s">
        <v>1</v>
      </c>
      <c r="N303" s="280" t="s">
        <v>41</v>
      </c>
      <c r="O303" s="92"/>
      <c r="P303" s="228">
        <f>O303*H303</f>
        <v>0</v>
      </c>
      <c r="Q303" s="228">
        <v>1</v>
      </c>
      <c r="R303" s="228">
        <f>Q303*H303</f>
        <v>0.017000000000000001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248</v>
      </c>
      <c r="AT303" s="230" t="s">
        <v>244</v>
      </c>
      <c r="AU303" s="230" t="s">
        <v>86</v>
      </c>
      <c r="AY303" s="18" t="s">
        <v>164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171</v>
      </c>
      <c r="BM303" s="230" t="s">
        <v>358</v>
      </c>
    </row>
    <row r="304" s="2" customFormat="1">
      <c r="A304" s="39"/>
      <c r="B304" s="40"/>
      <c r="C304" s="41"/>
      <c r="D304" s="232" t="s">
        <v>173</v>
      </c>
      <c r="E304" s="41"/>
      <c r="F304" s="233" t="s">
        <v>357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173</v>
      </c>
      <c r="AU304" s="18" t="s">
        <v>86</v>
      </c>
    </row>
    <row r="305" s="13" customFormat="1">
      <c r="A305" s="13"/>
      <c r="B305" s="239"/>
      <c r="C305" s="240"/>
      <c r="D305" s="232" t="s">
        <v>177</v>
      </c>
      <c r="E305" s="241" t="s">
        <v>1</v>
      </c>
      <c r="F305" s="242" t="s">
        <v>332</v>
      </c>
      <c r="G305" s="240"/>
      <c r="H305" s="241" t="s">
        <v>1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177</v>
      </c>
      <c r="AU305" s="248" t="s">
        <v>86</v>
      </c>
      <c r="AV305" s="13" t="s">
        <v>84</v>
      </c>
      <c r="AW305" s="13" t="s">
        <v>32</v>
      </c>
      <c r="AX305" s="13" t="s">
        <v>76</v>
      </c>
      <c r="AY305" s="248" t="s">
        <v>164</v>
      </c>
    </row>
    <row r="306" s="14" customFormat="1">
      <c r="A306" s="14"/>
      <c r="B306" s="249"/>
      <c r="C306" s="250"/>
      <c r="D306" s="232" t="s">
        <v>177</v>
      </c>
      <c r="E306" s="251" t="s">
        <v>1</v>
      </c>
      <c r="F306" s="252" t="s">
        <v>359</v>
      </c>
      <c r="G306" s="250"/>
      <c r="H306" s="253">
        <v>0.0070000000000000001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177</v>
      </c>
      <c r="AU306" s="259" t="s">
        <v>86</v>
      </c>
      <c r="AV306" s="14" t="s">
        <v>86</v>
      </c>
      <c r="AW306" s="14" t="s">
        <v>32</v>
      </c>
      <c r="AX306" s="14" t="s">
        <v>76</v>
      </c>
      <c r="AY306" s="259" t="s">
        <v>164</v>
      </c>
    </row>
    <row r="307" s="13" customFormat="1">
      <c r="A307" s="13"/>
      <c r="B307" s="239"/>
      <c r="C307" s="240"/>
      <c r="D307" s="232" t="s">
        <v>177</v>
      </c>
      <c r="E307" s="241" t="s">
        <v>1</v>
      </c>
      <c r="F307" s="242" t="s">
        <v>334</v>
      </c>
      <c r="G307" s="240"/>
      <c r="H307" s="241" t="s">
        <v>1</v>
      </c>
      <c r="I307" s="243"/>
      <c r="J307" s="240"/>
      <c r="K307" s="240"/>
      <c r="L307" s="244"/>
      <c r="M307" s="245"/>
      <c r="N307" s="246"/>
      <c r="O307" s="246"/>
      <c r="P307" s="246"/>
      <c r="Q307" s="246"/>
      <c r="R307" s="246"/>
      <c r="S307" s="246"/>
      <c r="T307" s="24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8" t="s">
        <v>177</v>
      </c>
      <c r="AU307" s="248" t="s">
        <v>86</v>
      </c>
      <c r="AV307" s="13" t="s">
        <v>84</v>
      </c>
      <c r="AW307" s="13" t="s">
        <v>32</v>
      </c>
      <c r="AX307" s="13" t="s">
        <v>76</v>
      </c>
      <c r="AY307" s="248" t="s">
        <v>164</v>
      </c>
    </row>
    <row r="308" s="14" customFormat="1">
      <c r="A308" s="14"/>
      <c r="B308" s="249"/>
      <c r="C308" s="250"/>
      <c r="D308" s="232" t="s">
        <v>177</v>
      </c>
      <c r="E308" s="251" t="s">
        <v>1</v>
      </c>
      <c r="F308" s="252" t="s">
        <v>360</v>
      </c>
      <c r="G308" s="250"/>
      <c r="H308" s="253">
        <v>0.001</v>
      </c>
      <c r="I308" s="254"/>
      <c r="J308" s="250"/>
      <c r="K308" s="250"/>
      <c r="L308" s="255"/>
      <c r="M308" s="256"/>
      <c r="N308" s="257"/>
      <c r="O308" s="257"/>
      <c r="P308" s="257"/>
      <c r="Q308" s="257"/>
      <c r="R308" s="257"/>
      <c r="S308" s="257"/>
      <c r="T308" s="25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9" t="s">
        <v>177</v>
      </c>
      <c r="AU308" s="259" t="s">
        <v>86</v>
      </c>
      <c r="AV308" s="14" t="s">
        <v>86</v>
      </c>
      <c r="AW308" s="14" t="s">
        <v>32</v>
      </c>
      <c r="AX308" s="14" t="s">
        <v>76</v>
      </c>
      <c r="AY308" s="259" t="s">
        <v>164</v>
      </c>
    </row>
    <row r="309" s="13" customFormat="1">
      <c r="A309" s="13"/>
      <c r="B309" s="239"/>
      <c r="C309" s="240"/>
      <c r="D309" s="232" t="s">
        <v>177</v>
      </c>
      <c r="E309" s="241" t="s">
        <v>1</v>
      </c>
      <c r="F309" s="242" t="s">
        <v>336</v>
      </c>
      <c r="G309" s="240"/>
      <c r="H309" s="241" t="s">
        <v>1</v>
      </c>
      <c r="I309" s="243"/>
      <c r="J309" s="240"/>
      <c r="K309" s="240"/>
      <c r="L309" s="244"/>
      <c r="M309" s="245"/>
      <c r="N309" s="246"/>
      <c r="O309" s="246"/>
      <c r="P309" s="246"/>
      <c r="Q309" s="246"/>
      <c r="R309" s="246"/>
      <c r="S309" s="246"/>
      <c r="T309" s="24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8" t="s">
        <v>177</v>
      </c>
      <c r="AU309" s="248" t="s">
        <v>86</v>
      </c>
      <c r="AV309" s="13" t="s">
        <v>84</v>
      </c>
      <c r="AW309" s="13" t="s">
        <v>32</v>
      </c>
      <c r="AX309" s="13" t="s">
        <v>76</v>
      </c>
      <c r="AY309" s="248" t="s">
        <v>164</v>
      </c>
    </row>
    <row r="310" s="14" customFormat="1">
      <c r="A310" s="14"/>
      <c r="B310" s="249"/>
      <c r="C310" s="250"/>
      <c r="D310" s="232" t="s">
        <v>177</v>
      </c>
      <c r="E310" s="251" t="s">
        <v>1</v>
      </c>
      <c r="F310" s="252" t="s">
        <v>361</v>
      </c>
      <c r="G310" s="250"/>
      <c r="H310" s="253">
        <v>0.002</v>
      </c>
      <c r="I310" s="254"/>
      <c r="J310" s="250"/>
      <c r="K310" s="250"/>
      <c r="L310" s="255"/>
      <c r="M310" s="256"/>
      <c r="N310" s="257"/>
      <c r="O310" s="257"/>
      <c r="P310" s="257"/>
      <c r="Q310" s="257"/>
      <c r="R310" s="257"/>
      <c r="S310" s="257"/>
      <c r="T310" s="258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9" t="s">
        <v>177</v>
      </c>
      <c r="AU310" s="259" t="s">
        <v>86</v>
      </c>
      <c r="AV310" s="14" t="s">
        <v>86</v>
      </c>
      <c r="AW310" s="14" t="s">
        <v>32</v>
      </c>
      <c r="AX310" s="14" t="s">
        <v>76</v>
      </c>
      <c r="AY310" s="259" t="s">
        <v>164</v>
      </c>
    </row>
    <row r="311" s="13" customFormat="1">
      <c r="A311" s="13"/>
      <c r="B311" s="239"/>
      <c r="C311" s="240"/>
      <c r="D311" s="232" t="s">
        <v>177</v>
      </c>
      <c r="E311" s="241" t="s">
        <v>1</v>
      </c>
      <c r="F311" s="242" t="s">
        <v>338</v>
      </c>
      <c r="G311" s="240"/>
      <c r="H311" s="241" t="s">
        <v>1</v>
      </c>
      <c r="I311" s="243"/>
      <c r="J311" s="240"/>
      <c r="K311" s="240"/>
      <c r="L311" s="244"/>
      <c r="M311" s="245"/>
      <c r="N311" s="246"/>
      <c r="O311" s="246"/>
      <c r="P311" s="246"/>
      <c r="Q311" s="246"/>
      <c r="R311" s="246"/>
      <c r="S311" s="246"/>
      <c r="T311" s="247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8" t="s">
        <v>177</v>
      </c>
      <c r="AU311" s="248" t="s">
        <v>86</v>
      </c>
      <c r="AV311" s="13" t="s">
        <v>84</v>
      </c>
      <c r="AW311" s="13" t="s">
        <v>32</v>
      </c>
      <c r="AX311" s="13" t="s">
        <v>76</v>
      </c>
      <c r="AY311" s="248" t="s">
        <v>164</v>
      </c>
    </row>
    <row r="312" s="14" customFormat="1">
      <c r="A312" s="14"/>
      <c r="B312" s="249"/>
      <c r="C312" s="250"/>
      <c r="D312" s="232" t="s">
        <v>177</v>
      </c>
      <c r="E312" s="251" t="s">
        <v>1</v>
      </c>
      <c r="F312" s="252" t="s">
        <v>361</v>
      </c>
      <c r="G312" s="250"/>
      <c r="H312" s="253">
        <v>0.002</v>
      </c>
      <c r="I312" s="254"/>
      <c r="J312" s="250"/>
      <c r="K312" s="250"/>
      <c r="L312" s="255"/>
      <c r="M312" s="256"/>
      <c r="N312" s="257"/>
      <c r="O312" s="257"/>
      <c r="P312" s="257"/>
      <c r="Q312" s="257"/>
      <c r="R312" s="257"/>
      <c r="S312" s="257"/>
      <c r="T312" s="258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9" t="s">
        <v>177</v>
      </c>
      <c r="AU312" s="259" t="s">
        <v>86</v>
      </c>
      <c r="AV312" s="14" t="s">
        <v>86</v>
      </c>
      <c r="AW312" s="14" t="s">
        <v>32</v>
      </c>
      <c r="AX312" s="14" t="s">
        <v>76</v>
      </c>
      <c r="AY312" s="259" t="s">
        <v>164</v>
      </c>
    </row>
    <row r="313" s="13" customFormat="1">
      <c r="A313" s="13"/>
      <c r="B313" s="239"/>
      <c r="C313" s="240"/>
      <c r="D313" s="232" t="s">
        <v>177</v>
      </c>
      <c r="E313" s="241" t="s">
        <v>1</v>
      </c>
      <c r="F313" s="242" t="s">
        <v>340</v>
      </c>
      <c r="G313" s="240"/>
      <c r="H313" s="241" t="s">
        <v>1</v>
      </c>
      <c r="I313" s="243"/>
      <c r="J313" s="240"/>
      <c r="K313" s="240"/>
      <c r="L313" s="244"/>
      <c r="M313" s="245"/>
      <c r="N313" s="246"/>
      <c r="O313" s="246"/>
      <c r="P313" s="246"/>
      <c r="Q313" s="246"/>
      <c r="R313" s="246"/>
      <c r="S313" s="246"/>
      <c r="T313" s="24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8" t="s">
        <v>177</v>
      </c>
      <c r="AU313" s="248" t="s">
        <v>86</v>
      </c>
      <c r="AV313" s="13" t="s">
        <v>84</v>
      </c>
      <c r="AW313" s="13" t="s">
        <v>32</v>
      </c>
      <c r="AX313" s="13" t="s">
        <v>76</v>
      </c>
      <c r="AY313" s="248" t="s">
        <v>164</v>
      </c>
    </row>
    <row r="314" s="14" customFormat="1">
      <c r="A314" s="14"/>
      <c r="B314" s="249"/>
      <c r="C314" s="250"/>
      <c r="D314" s="232" t="s">
        <v>177</v>
      </c>
      <c r="E314" s="251" t="s">
        <v>1</v>
      </c>
      <c r="F314" s="252" t="s">
        <v>361</v>
      </c>
      <c r="G314" s="250"/>
      <c r="H314" s="253">
        <v>0.002</v>
      </c>
      <c r="I314" s="254"/>
      <c r="J314" s="250"/>
      <c r="K314" s="250"/>
      <c r="L314" s="255"/>
      <c r="M314" s="256"/>
      <c r="N314" s="257"/>
      <c r="O314" s="257"/>
      <c r="P314" s="257"/>
      <c r="Q314" s="257"/>
      <c r="R314" s="257"/>
      <c r="S314" s="257"/>
      <c r="T314" s="25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9" t="s">
        <v>177</v>
      </c>
      <c r="AU314" s="259" t="s">
        <v>86</v>
      </c>
      <c r="AV314" s="14" t="s">
        <v>86</v>
      </c>
      <c r="AW314" s="14" t="s">
        <v>32</v>
      </c>
      <c r="AX314" s="14" t="s">
        <v>76</v>
      </c>
      <c r="AY314" s="259" t="s">
        <v>164</v>
      </c>
    </row>
    <row r="315" s="13" customFormat="1">
      <c r="A315" s="13"/>
      <c r="B315" s="239"/>
      <c r="C315" s="240"/>
      <c r="D315" s="232" t="s">
        <v>177</v>
      </c>
      <c r="E315" s="241" t="s">
        <v>1</v>
      </c>
      <c r="F315" s="242" t="s">
        <v>342</v>
      </c>
      <c r="G315" s="240"/>
      <c r="H315" s="241" t="s">
        <v>1</v>
      </c>
      <c r="I315" s="243"/>
      <c r="J315" s="240"/>
      <c r="K315" s="240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177</v>
      </c>
      <c r="AU315" s="248" t="s">
        <v>86</v>
      </c>
      <c r="AV315" s="13" t="s">
        <v>84</v>
      </c>
      <c r="AW315" s="13" t="s">
        <v>32</v>
      </c>
      <c r="AX315" s="13" t="s">
        <v>76</v>
      </c>
      <c r="AY315" s="248" t="s">
        <v>164</v>
      </c>
    </row>
    <row r="316" s="14" customFormat="1">
      <c r="A316" s="14"/>
      <c r="B316" s="249"/>
      <c r="C316" s="250"/>
      <c r="D316" s="232" t="s">
        <v>177</v>
      </c>
      <c r="E316" s="251" t="s">
        <v>1</v>
      </c>
      <c r="F316" s="252" t="s">
        <v>362</v>
      </c>
      <c r="G316" s="250"/>
      <c r="H316" s="253">
        <v>0.0030000000000000001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177</v>
      </c>
      <c r="AU316" s="259" t="s">
        <v>86</v>
      </c>
      <c r="AV316" s="14" t="s">
        <v>86</v>
      </c>
      <c r="AW316" s="14" t="s">
        <v>32</v>
      </c>
      <c r="AX316" s="14" t="s">
        <v>76</v>
      </c>
      <c r="AY316" s="259" t="s">
        <v>164</v>
      </c>
    </row>
    <row r="317" s="16" customFormat="1">
      <c r="A317" s="16"/>
      <c r="B317" s="281"/>
      <c r="C317" s="282"/>
      <c r="D317" s="232" t="s">
        <v>177</v>
      </c>
      <c r="E317" s="283" t="s">
        <v>1</v>
      </c>
      <c r="F317" s="284" t="s">
        <v>287</v>
      </c>
      <c r="G317" s="282"/>
      <c r="H317" s="285">
        <v>0.017000000000000001</v>
      </c>
      <c r="I317" s="286"/>
      <c r="J317" s="282"/>
      <c r="K317" s="282"/>
      <c r="L317" s="287"/>
      <c r="M317" s="288"/>
      <c r="N317" s="289"/>
      <c r="O317" s="289"/>
      <c r="P317" s="289"/>
      <c r="Q317" s="289"/>
      <c r="R317" s="289"/>
      <c r="S317" s="289"/>
      <c r="T317" s="290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91" t="s">
        <v>177</v>
      </c>
      <c r="AU317" s="291" t="s">
        <v>86</v>
      </c>
      <c r="AV317" s="16" t="s">
        <v>185</v>
      </c>
      <c r="AW317" s="16" t="s">
        <v>32</v>
      </c>
      <c r="AX317" s="16" t="s">
        <v>76</v>
      </c>
      <c r="AY317" s="291" t="s">
        <v>164</v>
      </c>
    </row>
    <row r="318" s="14" customFormat="1">
      <c r="A318" s="14"/>
      <c r="B318" s="249"/>
      <c r="C318" s="250"/>
      <c r="D318" s="232" t="s">
        <v>177</v>
      </c>
      <c r="E318" s="251" t="s">
        <v>1</v>
      </c>
      <c r="F318" s="252" t="s">
        <v>363</v>
      </c>
      <c r="G318" s="250"/>
      <c r="H318" s="253">
        <v>0</v>
      </c>
      <c r="I318" s="254"/>
      <c r="J318" s="250"/>
      <c r="K318" s="250"/>
      <c r="L318" s="255"/>
      <c r="M318" s="256"/>
      <c r="N318" s="257"/>
      <c r="O318" s="257"/>
      <c r="P318" s="257"/>
      <c r="Q318" s="257"/>
      <c r="R318" s="257"/>
      <c r="S318" s="257"/>
      <c r="T318" s="25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9" t="s">
        <v>177</v>
      </c>
      <c r="AU318" s="259" t="s">
        <v>86</v>
      </c>
      <c r="AV318" s="14" t="s">
        <v>86</v>
      </c>
      <c r="AW318" s="14" t="s">
        <v>32</v>
      </c>
      <c r="AX318" s="14" t="s">
        <v>76</v>
      </c>
      <c r="AY318" s="259" t="s">
        <v>164</v>
      </c>
    </row>
    <row r="319" s="15" customFormat="1">
      <c r="A319" s="15"/>
      <c r="B319" s="260"/>
      <c r="C319" s="261"/>
      <c r="D319" s="232" t="s">
        <v>177</v>
      </c>
      <c r="E319" s="262" t="s">
        <v>1</v>
      </c>
      <c r="F319" s="263" t="s">
        <v>179</v>
      </c>
      <c r="G319" s="261"/>
      <c r="H319" s="264">
        <v>0.017000000000000001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177</v>
      </c>
      <c r="AU319" s="270" t="s">
        <v>86</v>
      </c>
      <c r="AV319" s="15" t="s">
        <v>171</v>
      </c>
      <c r="AW319" s="15" t="s">
        <v>32</v>
      </c>
      <c r="AX319" s="15" t="s">
        <v>84</v>
      </c>
      <c r="AY319" s="270" t="s">
        <v>164</v>
      </c>
    </row>
    <row r="320" s="2" customFormat="1" ht="24.15" customHeight="1">
      <c r="A320" s="39"/>
      <c r="B320" s="40"/>
      <c r="C320" s="219" t="s">
        <v>364</v>
      </c>
      <c r="D320" s="219" t="s">
        <v>166</v>
      </c>
      <c r="E320" s="220" t="s">
        <v>327</v>
      </c>
      <c r="F320" s="221" t="s">
        <v>328</v>
      </c>
      <c r="G320" s="222" t="s">
        <v>281</v>
      </c>
      <c r="H320" s="223">
        <v>0.035999999999999997</v>
      </c>
      <c r="I320" s="224"/>
      <c r="J320" s="225">
        <f>ROUND(I320*H320,2)</f>
        <v>0</v>
      </c>
      <c r="K320" s="221" t="s">
        <v>170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0.019539999999999998</v>
      </c>
      <c r="R320" s="228">
        <f>Q320*H320</f>
        <v>0.00070343999999999984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171</v>
      </c>
      <c r="AT320" s="230" t="s">
        <v>166</v>
      </c>
      <c r="AU320" s="230" t="s">
        <v>86</v>
      </c>
      <c r="AY320" s="18" t="s">
        <v>164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171</v>
      </c>
      <c r="BM320" s="230" t="s">
        <v>365</v>
      </c>
    </row>
    <row r="321" s="2" customFormat="1">
      <c r="A321" s="39"/>
      <c r="B321" s="40"/>
      <c r="C321" s="41"/>
      <c r="D321" s="232" t="s">
        <v>173</v>
      </c>
      <c r="E321" s="41"/>
      <c r="F321" s="233" t="s">
        <v>330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173</v>
      </c>
      <c r="AU321" s="18" t="s">
        <v>86</v>
      </c>
    </row>
    <row r="322" s="2" customFormat="1">
      <c r="A322" s="39"/>
      <c r="B322" s="40"/>
      <c r="C322" s="41"/>
      <c r="D322" s="237" t="s">
        <v>175</v>
      </c>
      <c r="E322" s="41"/>
      <c r="F322" s="238" t="s">
        <v>331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175</v>
      </c>
      <c r="AU322" s="18" t="s">
        <v>86</v>
      </c>
    </row>
    <row r="323" s="13" customFormat="1">
      <c r="A323" s="13"/>
      <c r="B323" s="239"/>
      <c r="C323" s="240"/>
      <c r="D323" s="232" t="s">
        <v>177</v>
      </c>
      <c r="E323" s="241" t="s">
        <v>1</v>
      </c>
      <c r="F323" s="242" t="s">
        <v>366</v>
      </c>
      <c r="G323" s="240"/>
      <c r="H323" s="241" t="s">
        <v>1</v>
      </c>
      <c r="I323" s="243"/>
      <c r="J323" s="240"/>
      <c r="K323" s="240"/>
      <c r="L323" s="244"/>
      <c r="M323" s="245"/>
      <c r="N323" s="246"/>
      <c r="O323" s="246"/>
      <c r="P323" s="246"/>
      <c r="Q323" s="246"/>
      <c r="R323" s="246"/>
      <c r="S323" s="246"/>
      <c r="T323" s="24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8" t="s">
        <v>177</v>
      </c>
      <c r="AU323" s="248" t="s">
        <v>86</v>
      </c>
      <c r="AV323" s="13" t="s">
        <v>84</v>
      </c>
      <c r="AW323" s="13" t="s">
        <v>32</v>
      </c>
      <c r="AX323" s="13" t="s">
        <v>76</v>
      </c>
      <c r="AY323" s="248" t="s">
        <v>164</v>
      </c>
    </row>
    <row r="324" s="14" customFormat="1">
      <c r="A324" s="14"/>
      <c r="B324" s="249"/>
      <c r="C324" s="250"/>
      <c r="D324" s="232" t="s">
        <v>177</v>
      </c>
      <c r="E324" s="251" t="s">
        <v>1</v>
      </c>
      <c r="F324" s="252" t="s">
        <v>367</v>
      </c>
      <c r="G324" s="250"/>
      <c r="H324" s="253">
        <v>0.016</v>
      </c>
      <c r="I324" s="254"/>
      <c r="J324" s="250"/>
      <c r="K324" s="250"/>
      <c r="L324" s="255"/>
      <c r="M324" s="256"/>
      <c r="N324" s="257"/>
      <c r="O324" s="257"/>
      <c r="P324" s="257"/>
      <c r="Q324" s="257"/>
      <c r="R324" s="257"/>
      <c r="S324" s="257"/>
      <c r="T324" s="25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9" t="s">
        <v>177</v>
      </c>
      <c r="AU324" s="259" t="s">
        <v>86</v>
      </c>
      <c r="AV324" s="14" t="s">
        <v>86</v>
      </c>
      <c r="AW324" s="14" t="s">
        <v>32</v>
      </c>
      <c r="AX324" s="14" t="s">
        <v>76</v>
      </c>
      <c r="AY324" s="259" t="s">
        <v>164</v>
      </c>
    </row>
    <row r="325" s="13" customFormat="1">
      <c r="A325" s="13"/>
      <c r="B325" s="239"/>
      <c r="C325" s="240"/>
      <c r="D325" s="232" t="s">
        <v>177</v>
      </c>
      <c r="E325" s="241" t="s">
        <v>1</v>
      </c>
      <c r="F325" s="242" t="s">
        <v>368</v>
      </c>
      <c r="G325" s="240"/>
      <c r="H325" s="241" t="s">
        <v>1</v>
      </c>
      <c r="I325" s="243"/>
      <c r="J325" s="240"/>
      <c r="K325" s="240"/>
      <c r="L325" s="244"/>
      <c r="M325" s="245"/>
      <c r="N325" s="246"/>
      <c r="O325" s="246"/>
      <c r="P325" s="246"/>
      <c r="Q325" s="246"/>
      <c r="R325" s="246"/>
      <c r="S325" s="246"/>
      <c r="T325" s="24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8" t="s">
        <v>177</v>
      </c>
      <c r="AU325" s="248" t="s">
        <v>86</v>
      </c>
      <c r="AV325" s="13" t="s">
        <v>84</v>
      </c>
      <c r="AW325" s="13" t="s">
        <v>32</v>
      </c>
      <c r="AX325" s="13" t="s">
        <v>76</v>
      </c>
      <c r="AY325" s="248" t="s">
        <v>164</v>
      </c>
    </row>
    <row r="326" s="14" customFormat="1">
      <c r="A326" s="14"/>
      <c r="B326" s="249"/>
      <c r="C326" s="250"/>
      <c r="D326" s="232" t="s">
        <v>177</v>
      </c>
      <c r="E326" s="251" t="s">
        <v>1</v>
      </c>
      <c r="F326" s="252" t="s">
        <v>369</v>
      </c>
      <c r="G326" s="250"/>
      <c r="H326" s="253">
        <v>0.017000000000000001</v>
      </c>
      <c r="I326" s="254"/>
      <c r="J326" s="250"/>
      <c r="K326" s="250"/>
      <c r="L326" s="255"/>
      <c r="M326" s="256"/>
      <c r="N326" s="257"/>
      <c r="O326" s="257"/>
      <c r="P326" s="257"/>
      <c r="Q326" s="257"/>
      <c r="R326" s="257"/>
      <c r="S326" s="257"/>
      <c r="T326" s="258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9" t="s">
        <v>177</v>
      </c>
      <c r="AU326" s="259" t="s">
        <v>86</v>
      </c>
      <c r="AV326" s="14" t="s">
        <v>86</v>
      </c>
      <c r="AW326" s="14" t="s">
        <v>32</v>
      </c>
      <c r="AX326" s="14" t="s">
        <v>76</v>
      </c>
      <c r="AY326" s="259" t="s">
        <v>164</v>
      </c>
    </row>
    <row r="327" s="16" customFormat="1">
      <c r="A327" s="16"/>
      <c r="B327" s="281"/>
      <c r="C327" s="282"/>
      <c r="D327" s="232" t="s">
        <v>177</v>
      </c>
      <c r="E327" s="283" t="s">
        <v>1</v>
      </c>
      <c r="F327" s="284" t="s">
        <v>287</v>
      </c>
      <c r="G327" s="282"/>
      <c r="H327" s="285">
        <v>0.033000000000000002</v>
      </c>
      <c r="I327" s="286"/>
      <c r="J327" s="282"/>
      <c r="K327" s="282"/>
      <c r="L327" s="287"/>
      <c r="M327" s="288"/>
      <c r="N327" s="289"/>
      <c r="O327" s="289"/>
      <c r="P327" s="289"/>
      <c r="Q327" s="289"/>
      <c r="R327" s="289"/>
      <c r="S327" s="289"/>
      <c r="T327" s="290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1" t="s">
        <v>177</v>
      </c>
      <c r="AU327" s="291" t="s">
        <v>86</v>
      </c>
      <c r="AV327" s="16" t="s">
        <v>185</v>
      </c>
      <c r="AW327" s="16" t="s">
        <v>32</v>
      </c>
      <c r="AX327" s="16" t="s">
        <v>76</v>
      </c>
      <c r="AY327" s="291" t="s">
        <v>164</v>
      </c>
    </row>
    <row r="328" s="14" customFormat="1">
      <c r="A328" s="14"/>
      <c r="B328" s="249"/>
      <c r="C328" s="250"/>
      <c r="D328" s="232" t="s">
        <v>177</v>
      </c>
      <c r="E328" s="251" t="s">
        <v>1</v>
      </c>
      <c r="F328" s="252" t="s">
        <v>370</v>
      </c>
      <c r="G328" s="250"/>
      <c r="H328" s="253">
        <v>0.0030000000000000001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9" t="s">
        <v>177</v>
      </c>
      <c r="AU328" s="259" t="s">
        <v>86</v>
      </c>
      <c r="AV328" s="14" t="s">
        <v>86</v>
      </c>
      <c r="AW328" s="14" t="s">
        <v>32</v>
      </c>
      <c r="AX328" s="14" t="s">
        <v>76</v>
      </c>
      <c r="AY328" s="259" t="s">
        <v>164</v>
      </c>
    </row>
    <row r="329" s="15" customFormat="1">
      <c r="A329" s="15"/>
      <c r="B329" s="260"/>
      <c r="C329" s="261"/>
      <c r="D329" s="232" t="s">
        <v>177</v>
      </c>
      <c r="E329" s="262" t="s">
        <v>1</v>
      </c>
      <c r="F329" s="263" t="s">
        <v>179</v>
      </c>
      <c r="G329" s="261"/>
      <c r="H329" s="264">
        <v>0.035999999999999997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177</v>
      </c>
      <c r="AU329" s="270" t="s">
        <v>86</v>
      </c>
      <c r="AV329" s="15" t="s">
        <v>171</v>
      </c>
      <c r="AW329" s="15" t="s">
        <v>32</v>
      </c>
      <c r="AX329" s="15" t="s">
        <v>84</v>
      </c>
      <c r="AY329" s="270" t="s">
        <v>164</v>
      </c>
    </row>
    <row r="330" s="2" customFormat="1" ht="24.15" customHeight="1">
      <c r="A330" s="39"/>
      <c r="B330" s="40"/>
      <c r="C330" s="271" t="s">
        <v>371</v>
      </c>
      <c r="D330" s="271" t="s">
        <v>244</v>
      </c>
      <c r="E330" s="272" t="s">
        <v>372</v>
      </c>
      <c r="F330" s="273" t="s">
        <v>373</v>
      </c>
      <c r="G330" s="274" t="s">
        <v>281</v>
      </c>
      <c r="H330" s="275">
        <v>0.034000000000000002</v>
      </c>
      <c r="I330" s="276"/>
      <c r="J330" s="277">
        <f>ROUND(I330*H330,2)</f>
        <v>0</v>
      </c>
      <c r="K330" s="273" t="s">
        <v>170</v>
      </c>
      <c r="L330" s="278"/>
      <c r="M330" s="279" t="s">
        <v>1</v>
      </c>
      <c r="N330" s="280" t="s">
        <v>41</v>
      </c>
      <c r="O330" s="92"/>
      <c r="P330" s="228">
        <f>O330*H330</f>
        <v>0</v>
      </c>
      <c r="Q330" s="228">
        <v>1</v>
      </c>
      <c r="R330" s="228">
        <f>Q330*H330</f>
        <v>0.034000000000000002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248</v>
      </c>
      <c r="AT330" s="230" t="s">
        <v>244</v>
      </c>
      <c r="AU330" s="230" t="s">
        <v>86</v>
      </c>
      <c r="AY330" s="18" t="s">
        <v>164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84</v>
      </c>
      <c r="BK330" s="231">
        <f>ROUND(I330*H330,2)</f>
        <v>0</v>
      </c>
      <c r="BL330" s="18" t="s">
        <v>171</v>
      </c>
      <c r="BM330" s="230" t="s">
        <v>374</v>
      </c>
    </row>
    <row r="331" s="2" customFormat="1">
      <c r="A331" s="39"/>
      <c r="B331" s="40"/>
      <c r="C331" s="41"/>
      <c r="D331" s="232" t="s">
        <v>173</v>
      </c>
      <c r="E331" s="41"/>
      <c r="F331" s="233" t="s">
        <v>373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173</v>
      </c>
      <c r="AU331" s="18" t="s">
        <v>86</v>
      </c>
    </row>
    <row r="332" s="13" customFormat="1">
      <c r="A332" s="13"/>
      <c r="B332" s="239"/>
      <c r="C332" s="240"/>
      <c r="D332" s="232" t="s">
        <v>177</v>
      </c>
      <c r="E332" s="241" t="s">
        <v>1</v>
      </c>
      <c r="F332" s="242" t="s">
        <v>366</v>
      </c>
      <c r="G332" s="240"/>
      <c r="H332" s="241" t="s">
        <v>1</v>
      </c>
      <c r="I332" s="243"/>
      <c r="J332" s="240"/>
      <c r="K332" s="240"/>
      <c r="L332" s="244"/>
      <c r="M332" s="245"/>
      <c r="N332" s="246"/>
      <c r="O332" s="246"/>
      <c r="P332" s="246"/>
      <c r="Q332" s="246"/>
      <c r="R332" s="246"/>
      <c r="S332" s="246"/>
      <c r="T332" s="24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8" t="s">
        <v>177</v>
      </c>
      <c r="AU332" s="248" t="s">
        <v>86</v>
      </c>
      <c r="AV332" s="13" t="s">
        <v>84</v>
      </c>
      <c r="AW332" s="13" t="s">
        <v>32</v>
      </c>
      <c r="AX332" s="13" t="s">
        <v>76</v>
      </c>
      <c r="AY332" s="248" t="s">
        <v>164</v>
      </c>
    </row>
    <row r="333" s="14" customFormat="1">
      <c r="A333" s="14"/>
      <c r="B333" s="249"/>
      <c r="C333" s="250"/>
      <c r="D333" s="232" t="s">
        <v>177</v>
      </c>
      <c r="E333" s="251" t="s">
        <v>1</v>
      </c>
      <c r="F333" s="252" t="s">
        <v>375</v>
      </c>
      <c r="G333" s="250"/>
      <c r="H333" s="253">
        <v>0.014999999999999999</v>
      </c>
      <c r="I333" s="254"/>
      <c r="J333" s="250"/>
      <c r="K333" s="250"/>
      <c r="L333" s="255"/>
      <c r="M333" s="256"/>
      <c r="N333" s="257"/>
      <c r="O333" s="257"/>
      <c r="P333" s="257"/>
      <c r="Q333" s="257"/>
      <c r="R333" s="257"/>
      <c r="S333" s="257"/>
      <c r="T333" s="25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9" t="s">
        <v>177</v>
      </c>
      <c r="AU333" s="259" t="s">
        <v>86</v>
      </c>
      <c r="AV333" s="14" t="s">
        <v>86</v>
      </c>
      <c r="AW333" s="14" t="s">
        <v>32</v>
      </c>
      <c r="AX333" s="14" t="s">
        <v>76</v>
      </c>
      <c r="AY333" s="259" t="s">
        <v>164</v>
      </c>
    </row>
    <row r="334" s="13" customFormat="1">
      <c r="A334" s="13"/>
      <c r="B334" s="239"/>
      <c r="C334" s="240"/>
      <c r="D334" s="232" t="s">
        <v>177</v>
      </c>
      <c r="E334" s="241" t="s">
        <v>1</v>
      </c>
      <c r="F334" s="242" t="s">
        <v>368</v>
      </c>
      <c r="G334" s="240"/>
      <c r="H334" s="241" t="s">
        <v>1</v>
      </c>
      <c r="I334" s="243"/>
      <c r="J334" s="240"/>
      <c r="K334" s="240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177</v>
      </c>
      <c r="AU334" s="248" t="s">
        <v>86</v>
      </c>
      <c r="AV334" s="13" t="s">
        <v>84</v>
      </c>
      <c r="AW334" s="13" t="s">
        <v>32</v>
      </c>
      <c r="AX334" s="13" t="s">
        <v>76</v>
      </c>
      <c r="AY334" s="248" t="s">
        <v>164</v>
      </c>
    </row>
    <row r="335" s="14" customFormat="1">
      <c r="A335" s="14"/>
      <c r="B335" s="249"/>
      <c r="C335" s="250"/>
      <c r="D335" s="232" t="s">
        <v>177</v>
      </c>
      <c r="E335" s="251" t="s">
        <v>1</v>
      </c>
      <c r="F335" s="252" t="s">
        <v>376</v>
      </c>
      <c r="G335" s="250"/>
      <c r="H335" s="253">
        <v>0.016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177</v>
      </c>
      <c r="AU335" s="259" t="s">
        <v>86</v>
      </c>
      <c r="AV335" s="14" t="s">
        <v>86</v>
      </c>
      <c r="AW335" s="14" t="s">
        <v>32</v>
      </c>
      <c r="AX335" s="14" t="s">
        <v>76</v>
      </c>
      <c r="AY335" s="259" t="s">
        <v>164</v>
      </c>
    </row>
    <row r="336" s="16" customFormat="1">
      <c r="A336" s="16"/>
      <c r="B336" s="281"/>
      <c r="C336" s="282"/>
      <c r="D336" s="232" t="s">
        <v>177</v>
      </c>
      <c r="E336" s="283" t="s">
        <v>1</v>
      </c>
      <c r="F336" s="284" t="s">
        <v>287</v>
      </c>
      <c r="G336" s="282"/>
      <c r="H336" s="285">
        <v>0.031</v>
      </c>
      <c r="I336" s="286"/>
      <c r="J336" s="282"/>
      <c r="K336" s="282"/>
      <c r="L336" s="287"/>
      <c r="M336" s="288"/>
      <c r="N336" s="289"/>
      <c r="O336" s="289"/>
      <c r="P336" s="289"/>
      <c r="Q336" s="289"/>
      <c r="R336" s="289"/>
      <c r="S336" s="289"/>
      <c r="T336" s="290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91" t="s">
        <v>177</v>
      </c>
      <c r="AU336" s="291" t="s">
        <v>86</v>
      </c>
      <c r="AV336" s="16" t="s">
        <v>185</v>
      </c>
      <c r="AW336" s="16" t="s">
        <v>32</v>
      </c>
      <c r="AX336" s="16" t="s">
        <v>76</v>
      </c>
      <c r="AY336" s="291" t="s">
        <v>164</v>
      </c>
    </row>
    <row r="337" s="14" customFormat="1">
      <c r="A337" s="14"/>
      <c r="B337" s="249"/>
      <c r="C337" s="250"/>
      <c r="D337" s="232" t="s">
        <v>177</v>
      </c>
      <c r="E337" s="251" t="s">
        <v>1</v>
      </c>
      <c r="F337" s="252" t="s">
        <v>377</v>
      </c>
      <c r="G337" s="250"/>
      <c r="H337" s="253">
        <v>0.0030000000000000001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177</v>
      </c>
      <c r="AU337" s="259" t="s">
        <v>86</v>
      </c>
      <c r="AV337" s="14" t="s">
        <v>86</v>
      </c>
      <c r="AW337" s="14" t="s">
        <v>32</v>
      </c>
      <c r="AX337" s="14" t="s">
        <v>76</v>
      </c>
      <c r="AY337" s="259" t="s">
        <v>164</v>
      </c>
    </row>
    <row r="338" s="15" customFormat="1">
      <c r="A338" s="15"/>
      <c r="B338" s="260"/>
      <c r="C338" s="261"/>
      <c r="D338" s="232" t="s">
        <v>177</v>
      </c>
      <c r="E338" s="262" t="s">
        <v>1</v>
      </c>
      <c r="F338" s="263" t="s">
        <v>179</v>
      </c>
      <c r="G338" s="261"/>
      <c r="H338" s="264">
        <v>0.034000000000000002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0" t="s">
        <v>177</v>
      </c>
      <c r="AU338" s="270" t="s">
        <v>86</v>
      </c>
      <c r="AV338" s="15" t="s">
        <v>171</v>
      </c>
      <c r="AW338" s="15" t="s">
        <v>32</v>
      </c>
      <c r="AX338" s="15" t="s">
        <v>84</v>
      </c>
      <c r="AY338" s="270" t="s">
        <v>164</v>
      </c>
    </row>
    <row r="339" s="2" customFormat="1" ht="21.75" customHeight="1">
      <c r="A339" s="39"/>
      <c r="B339" s="40"/>
      <c r="C339" s="271" t="s">
        <v>378</v>
      </c>
      <c r="D339" s="271" t="s">
        <v>244</v>
      </c>
      <c r="E339" s="272" t="s">
        <v>356</v>
      </c>
      <c r="F339" s="273" t="s">
        <v>357</v>
      </c>
      <c r="G339" s="274" t="s">
        <v>281</v>
      </c>
      <c r="H339" s="275">
        <v>0.002</v>
      </c>
      <c r="I339" s="276"/>
      <c r="J339" s="277">
        <f>ROUND(I339*H339,2)</f>
        <v>0</v>
      </c>
      <c r="K339" s="273" t="s">
        <v>170</v>
      </c>
      <c r="L339" s="278"/>
      <c r="M339" s="279" t="s">
        <v>1</v>
      </c>
      <c r="N339" s="280" t="s">
        <v>41</v>
      </c>
      <c r="O339" s="92"/>
      <c r="P339" s="228">
        <f>O339*H339</f>
        <v>0</v>
      </c>
      <c r="Q339" s="228">
        <v>1</v>
      </c>
      <c r="R339" s="228">
        <f>Q339*H339</f>
        <v>0.002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248</v>
      </c>
      <c r="AT339" s="230" t="s">
        <v>244</v>
      </c>
      <c r="AU339" s="230" t="s">
        <v>86</v>
      </c>
      <c r="AY339" s="18" t="s">
        <v>164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84</v>
      </c>
      <c r="BK339" s="231">
        <f>ROUND(I339*H339,2)</f>
        <v>0</v>
      </c>
      <c r="BL339" s="18" t="s">
        <v>171</v>
      </c>
      <c r="BM339" s="230" t="s">
        <v>379</v>
      </c>
    </row>
    <row r="340" s="2" customFormat="1">
      <c r="A340" s="39"/>
      <c r="B340" s="40"/>
      <c r="C340" s="41"/>
      <c r="D340" s="232" t="s">
        <v>173</v>
      </c>
      <c r="E340" s="41"/>
      <c r="F340" s="233" t="s">
        <v>357</v>
      </c>
      <c r="G340" s="41"/>
      <c r="H340" s="41"/>
      <c r="I340" s="234"/>
      <c r="J340" s="41"/>
      <c r="K340" s="41"/>
      <c r="L340" s="45"/>
      <c r="M340" s="235"/>
      <c r="N340" s="236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173</v>
      </c>
      <c r="AU340" s="18" t="s">
        <v>86</v>
      </c>
    </row>
    <row r="341" s="13" customFormat="1">
      <c r="A341" s="13"/>
      <c r="B341" s="239"/>
      <c r="C341" s="240"/>
      <c r="D341" s="232" t="s">
        <v>177</v>
      </c>
      <c r="E341" s="241" t="s">
        <v>1</v>
      </c>
      <c r="F341" s="242" t="s">
        <v>366</v>
      </c>
      <c r="G341" s="240"/>
      <c r="H341" s="241" t="s">
        <v>1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177</v>
      </c>
      <c r="AU341" s="248" t="s">
        <v>86</v>
      </c>
      <c r="AV341" s="13" t="s">
        <v>84</v>
      </c>
      <c r="AW341" s="13" t="s">
        <v>32</v>
      </c>
      <c r="AX341" s="13" t="s">
        <v>76</v>
      </c>
      <c r="AY341" s="248" t="s">
        <v>164</v>
      </c>
    </row>
    <row r="342" s="14" customFormat="1">
      <c r="A342" s="14"/>
      <c r="B342" s="249"/>
      <c r="C342" s="250"/>
      <c r="D342" s="232" t="s">
        <v>177</v>
      </c>
      <c r="E342" s="251" t="s">
        <v>1</v>
      </c>
      <c r="F342" s="252" t="s">
        <v>360</v>
      </c>
      <c r="G342" s="250"/>
      <c r="H342" s="253">
        <v>0.001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177</v>
      </c>
      <c r="AU342" s="259" t="s">
        <v>86</v>
      </c>
      <c r="AV342" s="14" t="s">
        <v>86</v>
      </c>
      <c r="AW342" s="14" t="s">
        <v>32</v>
      </c>
      <c r="AX342" s="14" t="s">
        <v>76</v>
      </c>
      <c r="AY342" s="259" t="s">
        <v>164</v>
      </c>
    </row>
    <row r="343" s="13" customFormat="1">
      <c r="A343" s="13"/>
      <c r="B343" s="239"/>
      <c r="C343" s="240"/>
      <c r="D343" s="232" t="s">
        <v>177</v>
      </c>
      <c r="E343" s="241" t="s">
        <v>1</v>
      </c>
      <c r="F343" s="242" t="s">
        <v>368</v>
      </c>
      <c r="G343" s="240"/>
      <c r="H343" s="241" t="s">
        <v>1</v>
      </c>
      <c r="I343" s="243"/>
      <c r="J343" s="240"/>
      <c r="K343" s="240"/>
      <c r="L343" s="244"/>
      <c r="M343" s="245"/>
      <c r="N343" s="246"/>
      <c r="O343" s="246"/>
      <c r="P343" s="246"/>
      <c r="Q343" s="246"/>
      <c r="R343" s="246"/>
      <c r="S343" s="246"/>
      <c r="T343" s="24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8" t="s">
        <v>177</v>
      </c>
      <c r="AU343" s="248" t="s">
        <v>86</v>
      </c>
      <c r="AV343" s="13" t="s">
        <v>84</v>
      </c>
      <c r="AW343" s="13" t="s">
        <v>32</v>
      </c>
      <c r="AX343" s="13" t="s">
        <v>76</v>
      </c>
      <c r="AY343" s="248" t="s">
        <v>164</v>
      </c>
    </row>
    <row r="344" s="14" customFormat="1">
      <c r="A344" s="14"/>
      <c r="B344" s="249"/>
      <c r="C344" s="250"/>
      <c r="D344" s="232" t="s">
        <v>177</v>
      </c>
      <c r="E344" s="251" t="s">
        <v>1</v>
      </c>
      <c r="F344" s="252" t="s">
        <v>360</v>
      </c>
      <c r="G344" s="250"/>
      <c r="H344" s="253">
        <v>0.001</v>
      </c>
      <c r="I344" s="254"/>
      <c r="J344" s="250"/>
      <c r="K344" s="250"/>
      <c r="L344" s="255"/>
      <c r="M344" s="256"/>
      <c r="N344" s="257"/>
      <c r="O344" s="257"/>
      <c r="P344" s="257"/>
      <c r="Q344" s="257"/>
      <c r="R344" s="257"/>
      <c r="S344" s="257"/>
      <c r="T344" s="25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9" t="s">
        <v>177</v>
      </c>
      <c r="AU344" s="259" t="s">
        <v>86</v>
      </c>
      <c r="AV344" s="14" t="s">
        <v>86</v>
      </c>
      <c r="AW344" s="14" t="s">
        <v>32</v>
      </c>
      <c r="AX344" s="14" t="s">
        <v>76</v>
      </c>
      <c r="AY344" s="259" t="s">
        <v>164</v>
      </c>
    </row>
    <row r="345" s="16" customFormat="1">
      <c r="A345" s="16"/>
      <c r="B345" s="281"/>
      <c r="C345" s="282"/>
      <c r="D345" s="232" t="s">
        <v>177</v>
      </c>
      <c r="E345" s="283" t="s">
        <v>1</v>
      </c>
      <c r="F345" s="284" t="s">
        <v>287</v>
      </c>
      <c r="G345" s="282"/>
      <c r="H345" s="285">
        <v>0.002</v>
      </c>
      <c r="I345" s="286"/>
      <c r="J345" s="282"/>
      <c r="K345" s="282"/>
      <c r="L345" s="287"/>
      <c r="M345" s="288"/>
      <c r="N345" s="289"/>
      <c r="O345" s="289"/>
      <c r="P345" s="289"/>
      <c r="Q345" s="289"/>
      <c r="R345" s="289"/>
      <c r="S345" s="289"/>
      <c r="T345" s="290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91" t="s">
        <v>177</v>
      </c>
      <c r="AU345" s="291" t="s">
        <v>86</v>
      </c>
      <c r="AV345" s="16" t="s">
        <v>185</v>
      </c>
      <c r="AW345" s="16" t="s">
        <v>32</v>
      </c>
      <c r="AX345" s="16" t="s">
        <v>76</v>
      </c>
      <c r="AY345" s="291" t="s">
        <v>164</v>
      </c>
    </row>
    <row r="346" s="14" customFormat="1">
      <c r="A346" s="14"/>
      <c r="B346" s="249"/>
      <c r="C346" s="250"/>
      <c r="D346" s="232" t="s">
        <v>177</v>
      </c>
      <c r="E346" s="251" t="s">
        <v>1</v>
      </c>
      <c r="F346" s="252" t="s">
        <v>380</v>
      </c>
      <c r="G346" s="250"/>
      <c r="H346" s="253">
        <v>0</v>
      </c>
      <c r="I346" s="254"/>
      <c r="J346" s="250"/>
      <c r="K346" s="250"/>
      <c r="L346" s="255"/>
      <c r="M346" s="256"/>
      <c r="N346" s="257"/>
      <c r="O346" s="257"/>
      <c r="P346" s="257"/>
      <c r="Q346" s="257"/>
      <c r="R346" s="257"/>
      <c r="S346" s="257"/>
      <c r="T346" s="258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9" t="s">
        <v>177</v>
      </c>
      <c r="AU346" s="259" t="s">
        <v>86</v>
      </c>
      <c r="AV346" s="14" t="s">
        <v>86</v>
      </c>
      <c r="AW346" s="14" t="s">
        <v>32</v>
      </c>
      <c r="AX346" s="14" t="s">
        <v>76</v>
      </c>
      <c r="AY346" s="259" t="s">
        <v>164</v>
      </c>
    </row>
    <row r="347" s="15" customFormat="1">
      <c r="A347" s="15"/>
      <c r="B347" s="260"/>
      <c r="C347" s="261"/>
      <c r="D347" s="232" t="s">
        <v>177</v>
      </c>
      <c r="E347" s="262" t="s">
        <v>1</v>
      </c>
      <c r="F347" s="263" t="s">
        <v>179</v>
      </c>
      <c r="G347" s="261"/>
      <c r="H347" s="264">
        <v>0.002</v>
      </c>
      <c r="I347" s="265"/>
      <c r="J347" s="261"/>
      <c r="K347" s="261"/>
      <c r="L347" s="266"/>
      <c r="M347" s="267"/>
      <c r="N347" s="268"/>
      <c r="O347" s="268"/>
      <c r="P347" s="268"/>
      <c r="Q347" s="268"/>
      <c r="R347" s="268"/>
      <c r="S347" s="268"/>
      <c r="T347" s="26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0" t="s">
        <v>177</v>
      </c>
      <c r="AU347" s="270" t="s">
        <v>86</v>
      </c>
      <c r="AV347" s="15" t="s">
        <v>171</v>
      </c>
      <c r="AW347" s="15" t="s">
        <v>32</v>
      </c>
      <c r="AX347" s="15" t="s">
        <v>84</v>
      </c>
      <c r="AY347" s="270" t="s">
        <v>164</v>
      </c>
    </row>
    <row r="348" s="2" customFormat="1" ht="24.15" customHeight="1">
      <c r="A348" s="39"/>
      <c r="B348" s="40"/>
      <c r="C348" s="219" t="s">
        <v>381</v>
      </c>
      <c r="D348" s="219" t="s">
        <v>166</v>
      </c>
      <c r="E348" s="220" t="s">
        <v>327</v>
      </c>
      <c r="F348" s="221" t="s">
        <v>328</v>
      </c>
      <c r="G348" s="222" t="s">
        <v>281</v>
      </c>
      <c r="H348" s="223">
        <v>0.16500000000000001</v>
      </c>
      <c r="I348" s="224"/>
      <c r="J348" s="225">
        <f>ROUND(I348*H348,2)</f>
        <v>0</v>
      </c>
      <c r="K348" s="221" t="s">
        <v>170</v>
      </c>
      <c r="L348" s="45"/>
      <c r="M348" s="226" t="s">
        <v>1</v>
      </c>
      <c r="N348" s="227" t="s">
        <v>41</v>
      </c>
      <c r="O348" s="92"/>
      <c r="P348" s="228">
        <f>O348*H348</f>
        <v>0</v>
      </c>
      <c r="Q348" s="228">
        <v>0.019539999999999998</v>
      </c>
      <c r="R348" s="228">
        <f>Q348*H348</f>
        <v>0.0032240999999999997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171</v>
      </c>
      <c r="AT348" s="230" t="s">
        <v>166</v>
      </c>
      <c r="AU348" s="230" t="s">
        <v>86</v>
      </c>
      <c r="AY348" s="18" t="s">
        <v>164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84</v>
      </c>
      <c r="BK348" s="231">
        <f>ROUND(I348*H348,2)</f>
        <v>0</v>
      </c>
      <c r="BL348" s="18" t="s">
        <v>171</v>
      </c>
      <c r="BM348" s="230" t="s">
        <v>382</v>
      </c>
    </row>
    <row r="349" s="2" customFormat="1">
      <c r="A349" s="39"/>
      <c r="B349" s="40"/>
      <c r="C349" s="41"/>
      <c r="D349" s="232" t="s">
        <v>173</v>
      </c>
      <c r="E349" s="41"/>
      <c r="F349" s="233" t="s">
        <v>330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173</v>
      </c>
      <c r="AU349" s="18" t="s">
        <v>86</v>
      </c>
    </row>
    <row r="350" s="2" customFormat="1">
      <c r="A350" s="39"/>
      <c r="B350" s="40"/>
      <c r="C350" s="41"/>
      <c r="D350" s="237" t="s">
        <v>175</v>
      </c>
      <c r="E350" s="41"/>
      <c r="F350" s="238" t="s">
        <v>331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175</v>
      </c>
      <c r="AU350" s="18" t="s">
        <v>86</v>
      </c>
    </row>
    <row r="351" s="13" customFormat="1">
      <c r="A351" s="13"/>
      <c r="B351" s="239"/>
      <c r="C351" s="240"/>
      <c r="D351" s="232" t="s">
        <v>177</v>
      </c>
      <c r="E351" s="241" t="s">
        <v>1</v>
      </c>
      <c r="F351" s="242" t="s">
        <v>383</v>
      </c>
      <c r="G351" s="240"/>
      <c r="H351" s="241" t="s">
        <v>1</v>
      </c>
      <c r="I351" s="243"/>
      <c r="J351" s="240"/>
      <c r="K351" s="240"/>
      <c r="L351" s="244"/>
      <c r="M351" s="245"/>
      <c r="N351" s="246"/>
      <c r="O351" s="246"/>
      <c r="P351" s="246"/>
      <c r="Q351" s="246"/>
      <c r="R351" s="246"/>
      <c r="S351" s="246"/>
      <c r="T351" s="24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8" t="s">
        <v>177</v>
      </c>
      <c r="AU351" s="248" t="s">
        <v>86</v>
      </c>
      <c r="AV351" s="13" t="s">
        <v>84</v>
      </c>
      <c r="AW351" s="13" t="s">
        <v>32</v>
      </c>
      <c r="AX351" s="13" t="s">
        <v>76</v>
      </c>
      <c r="AY351" s="248" t="s">
        <v>164</v>
      </c>
    </row>
    <row r="352" s="14" customFormat="1">
      <c r="A352" s="14"/>
      <c r="B352" s="249"/>
      <c r="C352" s="250"/>
      <c r="D352" s="232" t="s">
        <v>177</v>
      </c>
      <c r="E352" s="251" t="s">
        <v>1</v>
      </c>
      <c r="F352" s="252" t="s">
        <v>384</v>
      </c>
      <c r="G352" s="250"/>
      <c r="H352" s="253">
        <v>0.012</v>
      </c>
      <c r="I352" s="254"/>
      <c r="J352" s="250"/>
      <c r="K352" s="250"/>
      <c r="L352" s="255"/>
      <c r="M352" s="256"/>
      <c r="N352" s="257"/>
      <c r="O352" s="257"/>
      <c r="P352" s="257"/>
      <c r="Q352" s="257"/>
      <c r="R352" s="257"/>
      <c r="S352" s="257"/>
      <c r="T352" s="25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9" t="s">
        <v>177</v>
      </c>
      <c r="AU352" s="259" t="s">
        <v>86</v>
      </c>
      <c r="AV352" s="14" t="s">
        <v>86</v>
      </c>
      <c r="AW352" s="14" t="s">
        <v>32</v>
      </c>
      <c r="AX352" s="14" t="s">
        <v>76</v>
      </c>
      <c r="AY352" s="259" t="s">
        <v>164</v>
      </c>
    </row>
    <row r="353" s="13" customFormat="1">
      <c r="A353" s="13"/>
      <c r="B353" s="239"/>
      <c r="C353" s="240"/>
      <c r="D353" s="232" t="s">
        <v>177</v>
      </c>
      <c r="E353" s="241" t="s">
        <v>1</v>
      </c>
      <c r="F353" s="242" t="s">
        <v>385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177</v>
      </c>
      <c r="AU353" s="248" t="s">
        <v>86</v>
      </c>
      <c r="AV353" s="13" t="s">
        <v>84</v>
      </c>
      <c r="AW353" s="13" t="s">
        <v>32</v>
      </c>
      <c r="AX353" s="13" t="s">
        <v>76</v>
      </c>
      <c r="AY353" s="248" t="s">
        <v>164</v>
      </c>
    </row>
    <row r="354" s="14" customFormat="1">
      <c r="A354" s="14"/>
      <c r="B354" s="249"/>
      <c r="C354" s="250"/>
      <c r="D354" s="232" t="s">
        <v>177</v>
      </c>
      <c r="E354" s="251" t="s">
        <v>1</v>
      </c>
      <c r="F354" s="252" t="s">
        <v>386</v>
      </c>
      <c r="G354" s="250"/>
      <c r="H354" s="253">
        <v>0.024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177</v>
      </c>
      <c r="AU354" s="259" t="s">
        <v>86</v>
      </c>
      <c r="AV354" s="14" t="s">
        <v>86</v>
      </c>
      <c r="AW354" s="14" t="s">
        <v>32</v>
      </c>
      <c r="AX354" s="14" t="s">
        <v>76</v>
      </c>
      <c r="AY354" s="259" t="s">
        <v>164</v>
      </c>
    </row>
    <row r="355" s="13" customFormat="1">
      <c r="A355" s="13"/>
      <c r="B355" s="239"/>
      <c r="C355" s="240"/>
      <c r="D355" s="232" t="s">
        <v>177</v>
      </c>
      <c r="E355" s="241" t="s">
        <v>1</v>
      </c>
      <c r="F355" s="242" t="s">
        <v>387</v>
      </c>
      <c r="G355" s="240"/>
      <c r="H355" s="241" t="s">
        <v>1</v>
      </c>
      <c r="I355" s="243"/>
      <c r="J355" s="240"/>
      <c r="K355" s="240"/>
      <c r="L355" s="244"/>
      <c r="M355" s="245"/>
      <c r="N355" s="246"/>
      <c r="O355" s="246"/>
      <c r="P355" s="246"/>
      <c r="Q355" s="246"/>
      <c r="R355" s="246"/>
      <c r="S355" s="246"/>
      <c r="T355" s="24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8" t="s">
        <v>177</v>
      </c>
      <c r="AU355" s="248" t="s">
        <v>86</v>
      </c>
      <c r="AV355" s="13" t="s">
        <v>84</v>
      </c>
      <c r="AW355" s="13" t="s">
        <v>32</v>
      </c>
      <c r="AX355" s="13" t="s">
        <v>76</v>
      </c>
      <c r="AY355" s="248" t="s">
        <v>164</v>
      </c>
    </row>
    <row r="356" s="14" customFormat="1">
      <c r="A356" s="14"/>
      <c r="B356" s="249"/>
      <c r="C356" s="250"/>
      <c r="D356" s="232" t="s">
        <v>177</v>
      </c>
      <c r="E356" s="251" t="s">
        <v>1</v>
      </c>
      <c r="F356" s="252" t="s">
        <v>388</v>
      </c>
      <c r="G356" s="250"/>
      <c r="H356" s="253">
        <v>0.021000000000000001</v>
      </c>
      <c r="I356" s="254"/>
      <c r="J356" s="250"/>
      <c r="K356" s="250"/>
      <c r="L356" s="255"/>
      <c r="M356" s="256"/>
      <c r="N356" s="257"/>
      <c r="O356" s="257"/>
      <c r="P356" s="257"/>
      <c r="Q356" s="257"/>
      <c r="R356" s="257"/>
      <c r="S356" s="257"/>
      <c r="T356" s="258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9" t="s">
        <v>177</v>
      </c>
      <c r="AU356" s="259" t="s">
        <v>86</v>
      </c>
      <c r="AV356" s="14" t="s">
        <v>86</v>
      </c>
      <c r="AW356" s="14" t="s">
        <v>32</v>
      </c>
      <c r="AX356" s="14" t="s">
        <v>76</v>
      </c>
      <c r="AY356" s="259" t="s">
        <v>164</v>
      </c>
    </row>
    <row r="357" s="13" customFormat="1">
      <c r="A357" s="13"/>
      <c r="B357" s="239"/>
      <c r="C357" s="240"/>
      <c r="D357" s="232" t="s">
        <v>177</v>
      </c>
      <c r="E357" s="241" t="s">
        <v>1</v>
      </c>
      <c r="F357" s="242" t="s">
        <v>389</v>
      </c>
      <c r="G357" s="240"/>
      <c r="H357" s="241" t="s">
        <v>1</v>
      </c>
      <c r="I357" s="243"/>
      <c r="J357" s="240"/>
      <c r="K357" s="240"/>
      <c r="L357" s="244"/>
      <c r="M357" s="245"/>
      <c r="N357" s="246"/>
      <c r="O357" s="246"/>
      <c r="P357" s="246"/>
      <c r="Q357" s="246"/>
      <c r="R357" s="246"/>
      <c r="S357" s="246"/>
      <c r="T357" s="24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8" t="s">
        <v>177</v>
      </c>
      <c r="AU357" s="248" t="s">
        <v>86</v>
      </c>
      <c r="AV357" s="13" t="s">
        <v>84</v>
      </c>
      <c r="AW357" s="13" t="s">
        <v>32</v>
      </c>
      <c r="AX357" s="13" t="s">
        <v>76</v>
      </c>
      <c r="AY357" s="248" t="s">
        <v>164</v>
      </c>
    </row>
    <row r="358" s="14" customFormat="1">
      <c r="A358" s="14"/>
      <c r="B358" s="249"/>
      <c r="C358" s="250"/>
      <c r="D358" s="232" t="s">
        <v>177</v>
      </c>
      <c r="E358" s="251" t="s">
        <v>1</v>
      </c>
      <c r="F358" s="252" t="s">
        <v>390</v>
      </c>
      <c r="G358" s="250"/>
      <c r="H358" s="253">
        <v>0.025999999999999999</v>
      </c>
      <c r="I358" s="254"/>
      <c r="J358" s="250"/>
      <c r="K358" s="250"/>
      <c r="L358" s="255"/>
      <c r="M358" s="256"/>
      <c r="N358" s="257"/>
      <c r="O358" s="257"/>
      <c r="P358" s="257"/>
      <c r="Q358" s="257"/>
      <c r="R358" s="257"/>
      <c r="S358" s="257"/>
      <c r="T358" s="258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9" t="s">
        <v>177</v>
      </c>
      <c r="AU358" s="259" t="s">
        <v>86</v>
      </c>
      <c r="AV358" s="14" t="s">
        <v>86</v>
      </c>
      <c r="AW358" s="14" t="s">
        <v>32</v>
      </c>
      <c r="AX358" s="14" t="s">
        <v>76</v>
      </c>
      <c r="AY358" s="259" t="s">
        <v>164</v>
      </c>
    </row>
    <row r="359" s="13" customFormat="1">
      <c r="A359" s="13"/>
      <c r="B359" s="239"/>
      <c r="C359" s="240"/>
      <c r="D359" s="232" t="s">
        <v>177</v>
      </c>
      <c r="E359" s="241" t="s">
        <v>1</v>
      </c>
      <c r="F359" s="242" t="s">
        <v>391</v>
      </c>
      <c r="G359" s="240"/>
      <c r="H359" s="241" t="s">
        <v>1</v>
      </c>
      <c r="I359" s="243"/>
      <c r="J359" s="240"/>
      <c r="K359" s="240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177</v>
      </c>
      <c r="AU359" s="248" t="s">
        <v>86</v>
      </c>
      <c r="AV359" s="13" t="s">
        <v>84</v>
      </c>
      <c r="AW359" s="13" t="s">
        <v>32</v>
      </c>
      <c r="AX359" s="13" t="s">
        <v>76</v>
      </c>
      <c r="AY359" s="248" t="s">
        <v>164</v>
      </c>
    </row>
    <row r="360" s="14" customFormat="1">
      <c r="A360" s="14"/>
      <c r="B360" s="249"/>
      <c r="C360" s="250"/>
      <c r="D360" s="232" t="s">
        <v>177</v>
      </c>
      <c r="E360" s="251" t="s">
        <v>1</v>
      </c>
      <c r="F360" s="252" t="s">
        <v>392</v>
      </c>
      <c r="G360" s="250"/>
      <c r="H360" s="253">
        <v>0.067000000000000004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177</v>
      </c>
      <c r="AU360" s="259" t="s">
        <v>86</v>
      </c>
      <c r="AV360" s="14" t="s">
        <v>86</v>
      </c>
      <c r="AW360" s="14" t="s">
        <v>32</v>
      </c>
      <c r="AX360" s="14" t="s">
        <v>76</v>
      </c>
      <c r="AY360" s="259" t="s">
        <v>164</v>
      </c>
    </row>
    <row r="361" s="16" customFormat="1">
      <c r="A361" s="16"/>
      <c r="B361" s="281"/>
      <c r="C361" s="282"/>
      <c r="D361" s="232" t="s">
        <v>177</v>
      </c>
      <c r="E361" s="283" t="s">
        <v>1</v>
      </c>
      <c r="F361" s="284" t="s">
        <v>287</v>
      </c>
      <c r="G361" s="282"/>
      <c r="H361" s="285">
        <v>0.14999999999999999</v>
      </c>
      <c r="I361" s="286"/>
      <c r="J361" s="282"/>
      <c r="K361" s="282"/>
      <c r="L361" s="287"/>
      <c r="M361" s="288"/>
      <c r="N361" s="289"/>
      <c r="O361" s="289"/>
      <c r="P361" s="289"/>
      <c r="Q361" s="289"/>
      <c r="R361" s="289"/>
      <c r="S361" s="289"/>
      <c r="T361" s="290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91" t="s">
        <v>177</v>
      </c>
      <c r="AU361" s="291" t="s">
        <v>86</v>
      </c>
      <c r="AV361" s="16" t="s">
        <v>185</v>
      </c>
      <c r="AW361" s="16" t="s">
        <v>32</v>
      </c>
      <c r="AX361" s="16" t="s">
        <v>76</v>
      </c>
      <c r="AY361" s="291" t="s">
        <v>164</v>
      </c>
    </row>
    <row r="362" s="14" customFormat="1">
      <c r="A362" s="14"/>
      <c r="B362" s="249"/>
      <c r="C362" s="250"/>
      <c r="D362" s="232" t="s">
        <v>177</v>
      </c>
      <c r="E362" s="251" t="s">
        <v>1</v>
      </c>
      <c r="F362" s="252" t="s">
        <v>393</v>
      </c>
      <c r="G362" s="250"/>
      <c r="H362" s="253">
        <v>0.014999999999999999</v>
      </c>
      <c r="I362" s="254"/>
      <c r="J362" s="250"/>
      <c r="K362" s="250"/>
      <c r="L362" s="255"/>
      <c r="M362" s="256"/>
      <c r="N362" s="257"/>
      <c r="O362" s="257"/>
      <c r="P362" s="257"/>
      <c r="Q362" s="257"/>
      <c r="R362" s="257"/>
      <c r="S362" s="257"/>
      <c r="T362" s="258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9" t="s">
        <v>177</v>
      </c>
      <c r="AU362" s="259" t="s">
        <v>86</v>
      </c>
      <c r="AV362" s="14" t="s">
        <v>86</v>
      </c>
      <c r="AW362" s="14" t="s">
        <v>32</v>
      </c>
      <c r="AX362" s="14" t="s">
        <v>76</v>
      </c>
      <c r="AY362" s="259" t="s">
        <v>164</v>
      </c>
    </row>
    <row r="363" s="15" customFormat="1">
      <c r="A363" s="15"/>
      <c r="B363" s="260"/>
      <c r="C363" s="261"/>
      <c r="D363" s="232" t="s">
        <v>177</v>
      </c>
      <c r="E363" s="262" t="s">
        <v>1</v>
      </c>
      <c r="F363" s="263" t="s">
        <v>179</v>
      </c>
      <c r="G363" s="261"/>
      <c r="H363" s="264">
        <v>0.16500000000000001</v>
      </c>
      <c r="I363" s="265"/>
      <c r="J363" s="261"/>
      <c r="K363" s="261"/>
      <c r="L363" s="266"/>
      <c r="M363" s="267"/>
      <c r="N363" s="268"/>
      <c r="O363" s="268"/>
      <c r="P363" s="268"/>
      <c r="Q363" s="268"/>
      <c r="R363" s="268"/>
      <c r="S363" s="268"/>
      <c r="T363" s="269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0" t="s">
        <v>177</v>
      </c>
      <c r="AU363" s="270" t="s">
        <v>86</v>
      </c>
      <c r="AV363" s="15" t="s">
        <v>171</v>
      </c>
      <c r="AW363" s="15" t="s">
        <v>32</v>
      </c>
      <c r="AX363" s="15" t="s">
        <v>84</v>
      </c>
      <c r="AY363" s="270" t="s">
        <v>164</v>
      </c>
    </row>
    <row r="364" s="2" customFormat="1" ht="24.15" customHeight="1">
      <c r="A364" s="39"/>
      <c r="B364" s="40"/>
      <c r="C364" s="271" t="s">
        <v>394</v>
      </c>
      <c r="D364" s="271" t="s">
        <v>244</v>
      </c>
      <c r="E364" s="272" t="s">
        <v>395</v>
      </c>
      <c r="F364" s="273" t="s">
        <v>396</v>
      </c>
      <c r="G364" s="274" t="s">
        <v>281</v>
      </c>
      <c r="H364" s="275">
        <v>0.16500000000000001</v>
      </c>
      <c r="I364" s="276"/>
      <c r="J364" s="277">
        <f>ROUND(I364*H364,2)</f>
        <v>0</v>
      </c>
      <c r="K364" s="273" t="s">
        <v>170</v>
      </c>
      <c r="L364" s="278"/>
      <c r="M364" s="279" t="s">
        <v>1</v>
      </c>
      <c r="N364" s="280" t="s">
        <v>41</v>
      </c>
      <c r="O364" s="92"/>
      <c r="P364" s="228">
        <f>O364*H364</f>
        <v>0</v>
      </c>
      <c r="Q364" s="228">
        <v>1</v>
      </c>
      <c r="R364" s="228">
        <f>Q364*H364</f>
        <v>0.16500000000000001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248</v>
      </c>
      <c r="AT364" s="230" t="s">
        <v>244</v>
      </c>
      <c r="AU364" s="230" t="s">
        <v>86</v>
      </c>
      <c r="AY364" s="18" t="s">
        <v>164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84</v>
      </c>
      <c r="BK364" s="231">
        <f>ROUND(I364*H364,2)</f>
        <v>0</v>
      </c>
      <c r="BL364" s="18" t="s">
        <v>171</v>
      </c>
      <c r="BM364" s="230" t="s">
        <v>397</v>
      </c>
    </row>
    <row r="365" s="2" customFormat="1">
      <c r="A365" s="39"/>
      <c r="B365" s="40"/>
      <c r="C365" s="41"/>
      <c r="D365" s="232" t="s">
        <v>173</v>
      </c>
      <c r="E365" s="41"/>
      <c r="F365" s="233" t="s">
        <v>396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173</v>
      </c>
      <c r="AU365" s="18" t="s">
        <v>86</v>
      </c>
    </row>
    <row r="366" s="2" customFormat="1" ht="24.15" customHeight="1">
      <c r="A366" s="39"/>
      <c r="B366" s="40"/>
      <c r="C366" s="219" t="s">
        <v>398</v>
      </c>
      <c r="D366" s="219" t="s">
        <v>166</v>
      </c>
      <c r="E366" s="220" t="s">
        <v>327</v>
      </c>
      <c r="F366" s="221" t="s">
        <v>328</v>
      </c>
      <c r="G366" s="222" t="s">
        <v>281</v>
      </c>
      <c r="H366" s="223">
        <v>0.037999999999999999</v>
      </c>
      <c r="I366" s="224"/>
      <c r="J366" s="225">
        <f>ROUND(I366*H366,2)</f>
        <v>0</v>
      </c>
      <c r="K366" s="221" t="s">
        <v>170</v>
      </c>
      <c r="L366" s="45"/>
      <c r="M366" s="226" t="s">
        <v>1</v>
      </c>
      <c r="N366" s="227" t="s">
        <v>41</v>
      </c>
      <c r="O366" s="92"/>
      <c r="P366" s="228">
        <f>O366*H366</f>
        <v>0</v>
      </c>
      <c r="Q366" s="228">
        <v>0.019539999999999998</v>
      </c>
      <c r="R366" s="228">
        <f>Q366*H366</f>
        <v>0.00074251999999999988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171</v>
      </c>
      <c r="AT366" s="230" t="s">
        <v>166</v>
      </c>
      <c r="AU366" s="230" t="s">
        <v>86</v>
      </c>
      <c r="AY366" s="18" t="s">
        <v>164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84</v>
      </c>
      <c r="BK366" s="231">
        <f>ROUND(I366*H366,2)</f>
        <v>0</v>
      </c>
      <c r="BL366" s="18" t="s">
        <v>171</v>
      </c>
      <c r="BM366" s="230" t="s">
        <v>399</v>
      </c>
    </row>
    <row r="367" s="2" customFormat="1">
      <c r="A367" s="39"/>
      <c r="B367" s="40"/>
      <c r="C367" s="41"/>
      <c r="D367" s="232" t="s">
        <v>173</v>
      </c>
      <c r="E367" s="41"/>
      <c r="F367" s="233" t="s">
        <v>330</v>
      </c>
      <c r="G367" s="41"/>
      <c r="H367" s="41"/>
      <c r="I367" s="234"/>
      <c r="J367" s="41"/>
      <c r="K367" s="41"/>
      <c r="L367" s="45"/>
      <c r="M367" s="235"/>
      <c r="N367" s="236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173</v>
      </c>
      <c r="AU367" s="18" t="s">
        <v>86</v>
      </c>
    </row>
    <row r="368" s="2" customFormat="1">
      <c r="A368" s="39"/>
      <c r="B368" s="40"/>
      <c r="C368" s="41"/>
      <c r="D368" s="237" t="s">
        <v>175</v>
      </c>
      <c r="E368" s="41"/>
      <c r="F368" s="238" t="s">
        <v>331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175</v>
      </c>
      <c r="AU368" s="18" t="s">
        <v>86</v>
      </c>
    </row>
    <row r="369" s="13" customFormat="1">
      <c r="A369" s="13"/>
      <c r="B369" s="239"/>
      <c r="C369" s="240"/>
      <c r="D369" s="232" t="s">
        <v>177</v>
      </c>
      <c r="E369" s="241" t="s">
        <v>1</v>
      </c>
      <c r="F369" s="242" t="s">
        <v>400</v>
      </c>
      <c r="G369" s="240"/>
      <c r="H369" s="241" t="s">
        <v>1</v>
      </c>
      <c r="I369" s="243"/>
      <c r="J369" s="240"/>
      <c r="K369" s="240"/>
      <c r="L369" s="244"/>
      <c r="M369" s="245"/>
      <c r="N369" s="246"/>
      <c r="O369" s="246"/>
      <c r="P369" s="246"/>
      <c r="Q369" s="246"/>
      <c r="R369" s="246"/>
      <c r="S369" s="246"/>
      <c r="T369" s="24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8" t="s">
        <v>177</v>
      </c>
      <c r="AU369" s="248" t="s">
        <v>86</v>
      </c>
      <c r="AV369" s="13" t="s">
        <v>84</v>
      </c>
      <c r="AW369" s="13" t="s">
        <v>32</v>
      </c>
      <c r="AX369" s="13" t="s">
        <v>76</v>
      </c>
      <c r="AY369" s="248" t="s">
        <v>164</v>
      </c>
    </row>
    <row r="370" s="14" customFormat="1">
      <c r="A370" s="14"/>
      <c r="B370" s="249"/>
      <c r="C370" s="250"/>
      <c r="D370" s="232" t="s">
        <v>177</v>
      </c>
      <c r="E370" s="251" t="s">
        <v>1</v>
      </c>
      <c r="F370" s="252" t="s">
        <v>401</v>
      </c>
      <c r="G370" s="250"/>
      <c r="H370" s="253">
        <v>0.0060000000000000001</v>
      </c>
      <c r="I370" s="254"/>
      <c r="J370" s="250"/>
      <c r="K370" s="250"/>
      <c r="L370" s="255"/>
      <c r="M370" s="256"/>
      <c r="N370" s="257"/>
      <c r="O370" s="257"/>
      <c r="P370" s="257"/>
      <c r="Q370" s="257"/>
      <c r="R370" s="257"/>
      <c r="S370" s="257"/>
      <c r="T370" s="258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9" t="s">
        <v>177</v>
      </c>
      <c r="AU370" s="259" t="s">
        <v>86</v>
      </c>
      <c r="AV370" s="14" t="s">
        <v>86</v>
      </c>
      <c r="AW370" s="14" t="s">
        <v>32</v>
      </c>
      <c r="AX370" s="14" t="s">
        <v>76</v>
      </c>
      <c r="AY370" s="259" t="s">
        <v>164</v>
      </c>
    </row>
    <row r="371" s="14" customFormat="1">
      <c r="A371" s="14"/>
      <c r="B371" s="249"/>
      <c r="C371" s="250"/>
      <c r="D371" s="232" t="s">
        <v>177</v>
      </c>
      <c r="E371" s="251" t="s">
        <v>1</v>
      </c>
      <c r="F371" s="252" t="s">
        <v>402</v>
      </c>
      <c r="G371" s="250"/>
      <c r="H371" s="253">
        <v>0.012999999999999999</v>
      </c>
      <c r="I371" s="254"/>
      <c r="J371" s="250"/>
      <c r="K371" s="250"/>
      <c r="L371" s="255"/>
      <c r="M371" s="256"/>
      <c r="N371" s="257"/>
      <c r="O371" s="257"/>
      <c r="P371" s="257"/>
      <c r="Q371" s="257"/>
      <c r="R371" s="257"/>
      <c r="S371" s="257"/>
      <c r="T371" s="258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9" t="s">
        <v>177</v>
      </c>
      <c r="AU371" s="259" t="s">
        <v>86</v>
      </c>
      <c r="AV371" s="14" t="s">
        <v>86</v>
      </c>
      <c r="AW371" s="14" t="s">
        <v>32</v>
      </c>
      <c r="AX371" s="14" t="s">
        <v>76</v>
      </c>
      <c r="AY371" s="259" t="s">
        <v>164</v>
      </c>
    </row>
    <row r="372" s="14" customFormat="1">
      <c r="A372" s="14"/>
      <c r="B372" s="249"/>
      <c r="C372" s="250"/>
      <c r="D372" s="232" t="s">
        <v>177</v>
      </c>
      <c r="E372" s="251" t="s">
        <v>1</v>
      </c>
      <c r="F372" s="252" t="s">
        <v>403</v>
      </c>
      <c r="G372" s="250"/>
      <c r="H372" s="253">
        <v>0.019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9" t="s">
        <v>177</v>
      </c>
      <c r="AU372" s="259" t="s">
        <v>86</v>
      </c>
      <c r="AV372" s="14" t="s">
        <v>86</v>
      </c>
      <c r="AW372" s="14" t="s">
        <v>32</v>
      </c>
      <c r="AX372" s="14" t="s">
        <v>76</v>
      </c>
      <c r="AY372" s="259" t="s">
        <v>164</v>
      </c>
    </row>
    <row r="373" s="15" customFormat="1">
      <c r="A373" s="15"/>
      <c r="B373" s="260"/>
      <c r="C373" s="261"/>
      <c r="D373" s="232" t="s">
        <v>177</v>
      </c>
      <c r="E373" s="262" t="s">
        <v>1</v>
      </c>
      <c r="F373" s="263" t="s">
        <v>179</v>
      </c>
      <c r="G373" s="261"/>
      <c r="H373" s="264">
        <v>0.037999999999999999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0" t="s">
        <v>177</v>
      </c>
      <c r="AU373" s="270" t="s">
        <v>86</v>
      </c>
      <c r="AV373" s="15" t="s">
        <v>171</v>
      </c>
      <c r="AW373" s="15" t="s">
        <v>32</v>
      </c>
      <c r="AX373" s="15" t="s">
        <v>84</v>
      </c>
      <c r="AY373" s="270" t="s">
        <v>164</v>
      </c>
    </row>
    <row r="374" s="2" customFormat="1" ht="24.15" customHeight="1">
      <c r="A374" s="39"/>
      <c r="B374" s="40"/>
      <c r="C374" s="271" t="s">
        <v>404</v>
      </c>
      <c r="D374" s="271" t="s">
        <v>244</v>
      </c>
      <c r="E374" s="272" t="s">
        <v>346</v>
      </c>
      <c r="F374" s="273" t="s">
        <v>347</v>
      </c>
      <c r="G374" s="274" t="s">
        <v>281</v>
      </c>
      <c r="H374" s="275">
        <v>0.037999999999999999</v>
      </c>
      <c r="I374" s="276"/>
      <c r="J374" s="277">
        <f>ROUND(I374*H374,2)</f>
        <v>0</v>
      </c>
      <c r="K374" s="273" t="s">
        <v>170</v>
      </c>
      <c r="L374" s="278"/>
      <c r="M374" s="279" t="s">
        <v>1</v>
      </c>
      <c r="N374" s="280" t="s">
        <v>41</v>
      </c>
      <c r="O374" s="92"/>
      <c r="P374" s="228">
        <f>O374*H374</f>
        <v>0</v>
      </c>
      <c r="Q374" s="228">
        <v>1</v>
      </c>
      <c r="R374" s="228">
        <f>Q374*H374</f>
        <v>0.037999999999999999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248</v>
      </c>
      <c r="AT374" s="230" t="s">
        <v>244</v>
      </c>
      <c r="AU374" s="230" t="s">
        <v>86</v>
      </c>
      <c r="AY374" s="18" t="s">
        <v>164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84</v>
      </c>
      <c r="BK374" s="231">
        <f>ROUND(I374*H374,2)</f>
        <v>0</v>
      </c>
      <c r="BL374" s="18" t="s">
        <v>171</v>
      </c>
      <c r="BM374" s="230" t="s">
        <v>405</v>
      </c>
    </row>
    <row r="375" s="2" customFormat="1">
      <c r="A375" s="39"/>
      <c r="B375" s="40"/>
      <c r="C375" s="41"/>
      <c r="D375" s="232" t="s">
        <v>173</v>
      </c>
      <c r="E375" s="41"/>
      <c r="F375" s="233" t="s">
        <v>347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173</v>
      </c>
      <c r="AU375" s="18" t="s">
        <v>86</v>
      </c>
    </row>
    <row r="376" s="2" customFormat="1" ht="24.15" customHeight="1">
      <c r="A376" s="39"/>
      <c r="B376" s="40"/>
      <c r="C376" s="219" t="s">
        <v>406</v>
      </c>
      <c r="D376" s="219" t="s">
        <v>166</v>
      </c>
      <c r="E376" s="220" t="s">
        <v>327</v>
      </c>
      <c r="F376" s="221" t="s">
        <v>328</v>
      </c>
      <c r="G376" s="222" t="s">
        <v>281</v>
      </c>
      <c r="H376" s="223">
        <v>0.033000000000000002</v>
      </c>
      <c r="I376" s="224"/>
      <c r="J376" s="225">
        <f>ROUND(I376*H376,2)</f>
        <v>0</v>
      </c>
      <c r="K376" s="221" t="s">
        <v>170</v>
      </c>
      <c r="L376" s="45"/>
      <c r="M376" s="226" t="s">
        <v>1</v>
      </c>
      <c r="N376" s="227" t="s">
        <v>41</v>
      </c>
      <c r="O376" s="92"/>
      <c r="P376" s="228">
        <f>O376*H376</f>
        <v>0</v>
      </c>
      <c r="Q376" s="228">
        <v>0.019539999999999998</v>
      </c>
      <c r="R376" s="228">
        <f>Q376*H376</f>
        <v>0.00064481999999999994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171</v>
      </c>
      <c r="AT376" s="230" t="s">
        <v>166</v>
      </c>
      <c r="AU376" s="230" t="s">
        <v>86</v>
      </c>
      <c r="AY376" s="18" t="s">
        <v>164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84</v>
      </c>
      <c r="BK376" s="231">
        <f>ROUND(I376*H376,2)</f>
        <v>0</v>
      </c>
      <c r="BL376" s="18" t="s">
        <v>171</v>
      </c>
      <c r="BM376" s="230" t="s">
        <v>407</v>
      </c>
    </row>
    <row r="377" s="2" customFormat="1">
      <c r="A377" s="39"/>
      <c r="B377" s="40"/>
      <c r="C377" s="41"/>
      <c r="D377" s="232" t="s">
        <v>173</v>
      </c>
      <c r="E377" s="41"/>
      <c r="F377" s="233" t="s">
        <v>330</v>
      </c>
      <c r="G377" s="41"/>
      <c r="H377" s="41"/>
      <c r="I377" s="234"/>
      <c r="J377" s="41"/>
      <c r="K377" s="41"/>
      <c r="L377" s="45"/>
      <c r="M377" s="235"/>
      <c r="N377" s="236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173</v>
      </c>
      <c r="AU377" s="18" t="s">
        <v>86</v>
      </c>
    </row>
    <row r="378" s="2" customFormat="1">
      <c r="A378" s="39"/>
      <c r="B378" s="40"/>
      <c r="C378" s="41"/>
      <c r="D378" s="237" t="s">
        <v>175</v>
      </c>
      <c r="E378" s="41"/>
      <c r="F378" s="238" t="s">
        <v>331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175</v>
      </c>
      <c r="AU378" s="18" t="s">
        <v>86</v>
      </c>
    </row>
    <row r="379" s="13" customFormat="1">
      <c r="A379" s="13"/>
      <c r="B379" s="239"/>
      <c r="C379" s="240"/>
      <c r="D379" s="232" t="s">
        <v>177</v>
      </c>
      <c r="E379" s="241" t="s">
        <v>1</v>
      </c>
      <c r="F379" s="242" t="s">
        <v>400</v>
      </c>
      <c r="G379" s="240"/>
      <c r="H379" s="241" t="s">
        <v>1</v>
      </c>
      <c r="I379" s="243"/>
      <c r="J379" s="240"/>
      <c r="K379" s="240"/>
      <c r="L379" s="244"/>
      <c r="M379" s="245"/>
      <c r="N379" s="246"/>
      <c r="O379" s="246"/>
      <c r="P379" s="246"/>
      <c r="Q379" s="246"/>
      <c r="R379" s="246"/>
      <c r="S379" s="246"/>
      <c r="T379" s="24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8" t="s">
        <v>177</v>
      </c>
      <c r="AU379" s="248" t="s">
        <v>86</v>
      </c>
      <c r="AV379" s="13" t="s">
        <v>84</v>
      </c>
      <c r="AW379" s="13" t="s">
        <v>32</v>
      </c>
      <c r="AX379" s="13" t="s">
        <v>76</v>
      </c>
      <c r="AY379" s="248" t="s">
        <v>164</v>
      </c>
    </row>
    <row r="380" s="14" customFormat="1">
      <c r="A380" s="14"/>
      <c r="B380" s="249"/>
      <c r="C380" s="250"/>
      <c r="D380" s="232" t="s">
        <v>177</v>
      </c>
      <c r="E380" s="251" t="s">
        <v>1</v>
      </c>
      <c r="F380" s="252" t="s">
        <v>408</v>
      </c>
      <c r="G380" s="250"/>
      <c r="H380" s="253">
        <v>0.033000000000000002</v>
      </c>
      <c r="I380" s="254"/>
      <c r="J380" s="250"/>
      <c r="K380" s="250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177</v>
      </c>
      <c r="AU380" s="259" t="s">
        <v>86</v>
      </c>
      <c r="AV380" s="14" t="s">
        <v>86</v>
      </c>
      <c r="AW380" s="14" t="s">
        <v>32</v>
      </c>
      <c r="AX380" s="14" t="s">
        <v>76</v>
      </c>
      <c r="AY380" s="259" t="s">
        <v>164</v>
      </c>
    </row>
    <row r="381" s="15" customFormat="1">
      <c r="A381" s="15"/>
      <c r="B381" s="260"/>
      <c r="C381" s="261"/>
      <c r="D381" s="232" t="s">
        <v>177</v>
      </c>
      <c r="E381" s="262" t="s">
        <v>1</v>
      </c>
      <c r="F381" s="263" t="s">
        <v>179</v>
      </c>
      <c r="G381" s="261"/>
      <c r="H381" s="264">
        <v>0.033000000000000002</v>
      </c>
      <c r="I381" s="265"/>
      <c r="J381" s="261"/>
      <c r="K381" s="261"/>
      <c r="L381" s="266"/>
      <c r="M381" s="267"/>
      <c r="N381" s="268"/>
      <c r="O381" s="268"/>
      <c r="P381" s="268"/>
      <c r="Q381" s="268"/>
      <c r="R381" s="268"/>
      <c r="S381" s="268"/>
      <c r="T381" s="269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0" t="s">
        <v>177</v>
      </c>
      <c r="AU381" s="270" t="s">
        <v>86</v>
      </c>
      <c r="AV381" s="15" t="s">
        <v>171</v>
      </c>
      <c r="AW381" s="15" t="s">
        <v>32</v>
      </c>
      <c r="AX381" s="15" t="s">
        <v>84</v>
      </c>
      <c r="AY381" s="270" t="s">
        <v>164</v>
      </c>
    </row>
    <row r="382" s="2" customFormat="1" ht="24.15" customHeight="1">
      <c r="A382" s="39"/>
      <c r="B382" s="40"/>
      <c r="C382" s="271" t="s">
        <v>409</v>
      </c>
      <c r="D382" s="271" t="s">
        <v>244</v>
      </c>
      <c r="E382" s="272" t="s">
        <v>395</v>
      </c>
      <c r="F382" s="273" t="s">
        <v>396</v>
      </c>
      <c r="G382" s="274" t="s">
        <v>281</v>
      </c>
      <c r="H382" s="275">
        <v>0.033000000000000002</v>
      </c>
      <c r="I382" s="276"/>
      <c r="J382" s="277">
        <f>ROUND(I382*H382,2)</f>
        <v>0</v>
      </c>
      <c r="K382" s="273" t="s">
        <v>170</v>
      </c>
      <c r="L382" s="278"/>
      <c r="M382" s="279" t="s">
        <v>1</v>
      </c>
      <c r="N382" s="280" t="s">
        <v>41</v>
      </c>
      <c r="O382" s="92"/>
      <c r="P382" s="228">
        <f>O382*H382</f>
        <v>0</v>
      </c>
      <c r="Q382" s="228">
        <v>1</v>
      </c>
      <c r="R382" s="228">
        <f>Q382*H382</f>
        <v>0.033000000000000002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248</v>
      </c>
      <c r="AT382" s="230" t="s">
        <v>244</v>
      </c>
      <c r="AU382" s="230" t="s">
        <v>86</v>
      </c>
      <c r="AY382" s="18" t="s">
        <v>164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84</v>
      </c>
      <c r="BK382" s="231">
        <f>ROUND(I382*H382,2)</f>
        <v>0</v>
      </c>
      <c r="BL382" s="18" t="s">
        <v>171</v>
      </c>
      <c r="BM382" s="230" t="s">
        <v>410</v>
      </c>
    </row>
    <row r="383" s="2" customFormat="1">
      <c r="A383" s="39"/>
      <c r="B383" s="40"/>
      <c r="C383" s="41"/>
      <c r="D383" s="232" t="s">
        <v>173</v>
      </c>
      <c r="E383" s="41"/>
      <c r="F383" s="233" t="s">
        <v>396</v>
      </c>
      <c r="G383" s="41"/>
      <c r="H383" s="41"/>
      <c r="I383" s="234"/>
      <c r="J383" s="41"/>
      <c r="K383" s="41"/>
      <c r="L383" s="45"/>
      <c r="M383" s="235"/>
      <c r="N383" s="236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173</v>
      </c>
      <c r="AU383" s="18" t="s">
        <v>86</v>
      </c>
    </row>
    <row r="384" s="2" customFormat="1" ht="33" customHeight="1">
      <c r="A384" s="39"/>
      <c r="B384" s="40"/>
      <c r="C384" s="219" t="s">
        <v>411</v>
      </c>
      <c r="D384" s="219" t="s">
        <v>166</v>
      </c>
      <c r="E384" s="220" t="s">
        <v>412</v>
      </c>
      <c r="F384" s="221" t="s">
        <v>413</v>
      </c>
      <c r="G384" s="222" t="s">
        <v>281</v>
      </c>
      <c r="H384" s="223">
        <v>0.33100000000000002</v>
      </c>
      <c r="I384" s="224"/>
      <c r="J384" s="225">
        <f>ROUND(I384*H384,2)</f>
        <v>0</v>
      </c>
      <c r="K384" s="221" t="s">
        <v>170</v>
      </c>
      <c r="L384" s="45"/>
      <c r="M384" s="226" t="s">
        <v>1</v>
      </c>
      <c r="N384" s="227" t="s">
        <v>41</v>
      </c>
      <c r="O384" s="92"/>
      <c r="P384" s="228">
        <f>O384*H384</f>
        <v>0</v>
      </c>
      <c r="Q384" s="228">
        <v>0.017090000000000001</v>
      </c>
      <c r="R384" s="228">
        <f>Q384*H384</f>
        <v>0.0056567900000000009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171</v>
      </c>
      <c r="AT384" s="230" t="s">
        <v>166</v>
      </c>
      <c r="AU384" s="230" t="s">
        <v>86</v>
      </c>
      <c r="AY384" s="18" t="s">
        <v>164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84</v>
      </c>
      <c r="BK384" s="231">
        <f>ROUND(I384*H384,2)</f>
        <v>0</v>
      </c>
      <c r="BL384" s="18" t="s">
        <v>171</v>
      </c>
      <c r="BM384" s="230" t="s">
        <v>414</v>
      </c>
    </row>
    <row r="385" s="2" customFormat="1">
      <c r="A385" s="39"/>
      <c r="B385" s="40"/>
      <c r="C385" s="41"/>
      <c r="D385" s="232" t="s">
        <v>173</v>
      </c>
      <c r="E385" s="41"/>
      <c r="F385" s="233" t="s">
        <v>415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173</v>
      </c>
      <c r="AU385" s="18" t="s">
        <v>86</v>
      </c>
    </row>
    <row r="386" s="2" customFormat="1">
      <c r="A386" s="39"/>
      <c r="B386" s="40"/>
      <c r="C386" s="41"/>
      <c r="D386" s="237" t="s">
        <v>175</v>
      </c>
      <c r="E386" s="41"/>
      <c r="F386" s="238" t="s">
        <v>416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175</v>
      </c>
      <c r="AU386" s="18" t="s">
        <v>86</v>
      </c>
    </row>
    <row r="387" s="13" customFormat="1">
      <c r="A387" s="13"/>
      <c r="B387" s="239"/>
      <c r="C387" s="240"/>
      <c r="D387" s="232" t="s">
        <v>177</v>
      </c>
      <c r="E387" s="241" t="s">
        <v>1</v>
      </c>
      <c r="F387" s="242" t="s">
        <v>417</v>
      </c>
      <c r="G387" s="240"/>
      <c r="H387" s="241" t="s">
        <v>1</v>
      </c>
      <c r="I387" s="243"/>
      <c r="J387" s="240"/>
      <c r="K387" s="240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177</v>
      </c>
      <c r="AU387" s="248" t="s">
        <v>86</v>
      </c>
      <c r="AV387" s="13" t="s">
        <v>84</v>
      </c>
      <c r="AW387" s="13" t="s">
        <v>32</v>
      </c>
      <c r="AX387" s="13" t="s">
        <v>76</v>
      </c>
      <c r="AY387" s="248" t="s">
        <v>164</v>
      </c>
    </row>
    <row r="388" s="14" customFormat="1">
      <c r="A388" s="14"/>
      <c r="B388" s="249"/>
      <c r="C388" s="250"/>
      <c r="D388" s="232" t="s">
        <v>177</v>
      </c>
      <c r="E388" s="251" t="s">
        <v>1</v>
      </c>
      <c r="F388" s="252" t="s">
        <v>418</v>
      </c>
      <c r="G388" s="250"/>
      <c r="H388" s="253">
        <v>0.17899999999999999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177</v>
      </c>
      <c r="AU388" s="259" t="s">
        <v>86</v>
      </c>
      <c r="AV388" s="14" t="s">
        <v>86</v>
      </c>
      <c r="AW388" s="14" t="s">
        <v>32</v>
      </c>
      <c r="AX388" s="14" t="s">
        <v>76</v>
      </c>
      <c r="AY388" s="259" t="s">
        <v>164</v>
      </c>
    </row>
    <row r="389" s="13" customFormat="1">
      <c r="A389" s="13"/>
      <c r="B389" s="239"/>
      <c r="C389" s="240"/>
      <c r="D389" s="232" t="s">
        <v>177</v>
      </c>
      <c r="E389" s="241" t="s">
        <v>1</v>
      </c>
      <c r="F389" s="242" t="s">
        <v>419</v>
      </c>
      <c r="G389" s="240"/>
      <c r="H389" s="241" t="s">
        <v>1</v>
      </c>
      <c r="I389" s="243"/>
      <c r="J389" s="240"/>
      <c r="K389" s="240"/>
      <c r="L389" s="244"/>
      <c r="M389" s="245"/>
      <c r="N389" s="246"/>
      <c r="O389" s="246"/>
      <c r="P389" s="246"/>
      <c r="Q389" s="246"/>
      <c r="R389" s="246"/>
      <c r="S389" s="246"/>
      <c r="T389" s="24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8" t="s">
        <v>177</v>
      </c>
      <c r="AU389" s="248" t="s">
        <v>86</v>
      </c>
      <c r="AV389" s="13" t="s">
        <v>84</v>
      </c>
      <c r="AW389" s="13" t="s">
        <v>32</v>
      </c>
      <c r="AX389" s="13" t="s">
        <v>76</v>
      </c>
      <c r="AY389" s="248" t="s">
        <v>164</v>
      </c>
    </row>
    <row r="390" s="14" customFormat="1">
      <c r="A390" s="14"/>
      <c r="B390" s="249"/>
      <c r="C390" s="250"/>
      <c r="D390" s="232" t="s">
        <v>177</v>
      </c>
      <c r="E390" s="251" t="s">
        <v>1</v>
      </c>
      <c r="F390" s="252" t="s">
        <v>420</v>
      </c>
      <c r="G390" s="250"/>
      <c r="H390" s="253">
        <v>0.122</v>
      </c>
      <c r="I390" s="254"/>
      <c r="J390" s="250"/>
      <c r="K390" s="250"/>
      <c r="L390" s="255"/>
      <c r="M390" s="256"/>
      <c r="N390" s="257"/>
      <c r="O390" s="257"/>
      <c r="P390" s="257"/>
      <c r="Q390" s="257"/>
      <c r="R390" s="257"/>
      <c r="S390" s="257"/>
      <c r="T390" s="258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9" t="s">
        <v>177</v>
      </c>
      <c r="AU390" s="259" t="s">
        <v>86</v>
      </c>
      <c r="AV390" s="14" t="s">
        <v>86</v>
      </c>
      <c r="AW390" s="14" t="s">
        <v>32</v>
      </c>
      <c r="AX390" s="14" t="s">
        <v>76</v>
      </c>
      <c r="AY390" s="259" t="s">
        <v>164</v>
      </c>
    </row>
    <row r="391" s="16" customFormat="1">
      <c r="A391" s="16"/>
      <c r="B391" s="281"/>
      <c r="C391" s="282"/>
      <c r="D391" s="232" t="s">
        <v>177</v>
      </c>
      <c r="E391" s="283" t="s">
        <v>1</v>
      </c>
      <c r="F391" s="284" t="s">
        <v>287</v>
      </c>
      <c r="G391" s="282"/>
      <c r="H391" s="285">
        <v>0.30099999999999999</v>
      </c>
      <c r="I391" s="286"/>
      <c r="J391" s="282"/>
      <c r="K391" s="282"/>
      <c r="L391" s="287"/>
      <c r="M391" s="288"/>
      <c r="N391" s="289"/>
      <c r="O391" s="289"/>
      <c r="P391" s="289"/>
      <c r="Q391" s="289"/>
      <c r="R391" s="289"/>
      <c r="S391" s="289"/>
      <c r="T391" s="290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91" t="s">
        <v>177</v>
      </c>
      <c r="AU391" s="291" t="s">
        <v>86</v>
      </c>
      <c r="AV391" s="16" t="s">
        <v>185</v>
      </c>
      <c r="AW391" s="16" t="s">
        <v>32</v>
      </c>
      <c r="AX391" s="16" t="s">
        <v>76</v>
      </c>
      <c r="AY391" s="291" t="s">
        <v>164</v>
      </c>
    </row>
    <row r="392" s="14" customFormat="1">
      <c r="A392" s="14"/>
      <c r="B392" s="249"/>
      <c r="C392" s="250"/>
      <c r="D392" s="232" t="s">
        <v>177</v>
      </c>
      <c r="E392" s="251" t="s">
        <v>1</v>
      </c>
      <c r="F392" s="252" t="s">
        <v>421</v>
      </c>
      <c r="G392" s="250"/>
      <c r="H392" s="253">
        <v>0.029999999999999999</v>
      </c>
      <c r="I392" s="254"/>
      <c r="J392" s="250"/>
      <c r="K392" s="250"/>
      <c r="L392" s="255"/>
      <c r="M392" s="256"/>
      <c r="N392" s="257"/>
      <c r="O392" s="257"/>
      <c r="P392" s="257"/>
      <c r="Q392" s="257"/>
      <c r="R392" s="257"/>
      <c r="S392" s="257"/>
      <c r="T392" s="25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9" t="s">
        <v>177</v>
      </c>
      <c r="AU392" s="259" t="s">
        <v>86</v>
      </c>
      <c r="AV392" s="14" t="s">
        <v>86</v>
      </c>
      <c r="AW392" s="14" t="s">
        <v>32</v>
      </c>
      <c r="AX392" s="14" t="s">
        <v>76</v>
      </c>
      <c r="AY392" s="259" t="s">
        <v>164</v>
      </c>
    </row>
    <row r="393" s="15" customFormat="1">
      <c r="A393" s="15"/>
      <c r="B393" s="260"/>
      <c r="C393" s="261"/>
      <c r="D393" s="232" t="s">
        <v>177</v>
      </c>
      <c r="E393" s="262" t="s">
        <v>1</v>
      </c>
      <c r="F393" s="263" t="s">
        <v>179</v>
      </c>
      <c r="G393" s="261"/>
      <c r="H393" s="264">
        <v>0.33100000000000002</v>
      </c>
      <c r="I393" s="265"/>
      <c r="J393" s="261"/>
      <c r="K393" s="261"/>
      <c r="L393" s="266"/>
      <c r="M393" s="267"/>
      <c r="N393" s="268"/>
      <c r="O393" s="268"/>
      <c r="P393" s="268"/>
      <c r="Q393" s="268"/>
      <c r="R393" s="268"/>
      <c r="S393" s="268"/>
      <c r="T393" s="269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0" t="s">
        <v>177</v>
      </c>
      <c r="AU393" s="270" t="s">
        <v>86</v>
      </c>
      <c r="AV393" s="15" t="s">
        <v>171</v>
      </c>
      <c r="AW393" s="15" t="s">
        <v>32</v>
      </c>
      <c r="AX393" s="15" t="s">
        <v>84</v>
      </c>
      <c r="AY393" s="270" t="s">
        <v>164</v>
      </c>
    </row>
    <row r="394" s="2" customFormat="1" ht="24.15" customHeight="1">
      <c r="A394" s="39"/>
      <c r="B394" s="40"/>
      <c r="C394" s="271" t="s">
        <v>422</v>
      </c>
      <c r="D394" s="271" t="s">
        <v>244</v>
      </c>
      <c r="E394" s="272" t="s">
        <v>423</v>
      </c>
      <c r="F394" s="273" t="s">
        <v>424</v>
      </c>
      <c r="G394" s="274" t="s">
        <v>281</v>
      </c>
      <c r="H394" s="275">
        <v>0.33100000000000002</v>
      </c>
      <c r="I394" s="276"/>
      <c r="J394" s="277">
        <f>ROUND(I394*H394,2)</f>
        <v>0</v>
      </c>
      <c r="K394" s="273" t="s">
        <v>170</v>
      </c>
      <c r="L394" s="278"/>
      <c r="M394" s="279" t="s">
        <v>1</v>
      </c>
      <c r="N394" s="280" t="s">
        <v>41</v>
      </c>
      <c r="O394" s="92"/>
      <c r="P394" s="228">
        <f>O394*H394</f>
        <v>0</v>
      </c>
      <c r="Q394" s="228">
        <v>1</v>
      </c>
      <c r="R394" s="228">
        <f>Q394*H394</f>
        <v>0.33100000000000002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248</v>
      </c>
      <c r="AT394" s="230" t="s">
        <v>244</v>
      </c>
      <c r="AU394" s="230" t="s">
        <v>86</v>
      </c>
      <c r="AY394" s="18" t="s">
        <v>164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84</v>
      </c>
      <c r="BK394" s="231">
        <f>ROUND(I394*H394,2)</f>
        <v>0</v>
      </c>
      <c r="BL394" s="18" t="s">
        <v>171</v>
      </c>
      <c r="BM394" s="230" t="s">
        <v>425</v>
      </c>
    </row>
    <row r="395" s="2" customFormat="1">
      <c r="A395" s="39"/>
      <c r="B395" s="40"/>
      <c r="C395" s="41"/>
      <c r="D395" s="232" t="s">
        <v>173</v>
      </c>
      <c r="E395" s="41"/>
      <c r="F395" s="233" t="s">
        <v>424</v>
      </c>
      <c r="G395" s="41"/>
      <c r="H395" s="41"/>
      <c r="I395" s="234"/>
      <c r="J395" s="41"/>
      <c r="K395" s="41"/>
      <c r="L395" s="45"/>
      <c r="M395" s="235"/>
      <c r="N395" s="236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173</v>
      </c>
      <c r="AU395" s="18" t="s">
        <v>86</v>
      </c>
    </row>
    <row r="396" s="2" customFormat="1" ht="24.15" customHeight="1">
      <c r="A396" s="39"/>
      <c r="B396" s="40"/>
      <c r="C396" s="219" t="s">
        <v>426</v>
      </c>
      <c r="D396" s="219" t="s">
        <v>166</v>
      </c>
      <c r="E396" s="220" t="s">
        <v>427</v>
      </c>
      <c r="F396" s="221" t="s">
        <v>428</v>
      </c>
      <c r="G396" s="222" t="s">
        <v>169</v>
      </c>
      <c r="H396" s="223">
        <v>8</v>
      </c>
      <c r="I396" s="224"/>
      <c r="J396" s="225">
        <f>ROUND(I396*H396,2)</f>
        <v>0</v>
      </c>
      <c r="K396" s="221" t="s">
        <v>170</v>
      </c>
      <c r="L396" s="45"/>
      <c r="M396" s="226" t="s">
        <v>1</v>
      </c>
      <c r="N396" s="227" t="s">
        <v>41</v>
      </c>
      <c r="O396" s="92"/>
      <c r="P396" s="228">
        <f>O396*H396</f>
        <v>0</v>
      </c>
      <c r="Q396" s="228">
        <v>0.17488999999999999</v>
      </c>
      <c r="R396" s="228">
        <f>Q396*H396</f>
        <v>1.3991199999999999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171</v>
      </c>
      <c r="AT396" s="230" t="s">
        <v>166</v>
      </c>
      <c r="AU396" s="230" t="s">
        <v>86</v>
      </c>
      <c r="AY396" s="18" t="s">
        <v>164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84</v>
      </c>
      <c r="BK396" s="231">
        <f>ROUND(I396*H396,2)</f>
        <v>0</v>
      </c>
      <c r="BL396" s="18" t="s">
        <v>171</v>
      </c>
      <c r="BM396" s="230" t="s">
        <v>429</v>
      </c>
    </row>
    <row r="397" s="2" customFormat="1">
      <c r="A397" s="39"/>
      <c r="B397" s="40"/>
      <c r="C397" s="41"/>
      <c r="D397" s="232" t="s">
        <v>173</v>
      </c>
      <c r="E397" s="41"/>
      <c r="F397" s="233" t="s">
        <v>430</v>
      </c>
      <c r="G397" s="41"/>
      <c r="H397" s="41"/>
      <c r="I397" s="234"/>
      <c r="J397" s="41"/>
      <c r="K397" s="41"/>
      <c r="L397" s="45"/>
      <c r="M397" s="235"/>
      <c r="N397" s="236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173</v>
      </c>
      <c r="AU397" s="18" t="s">
        <v>86</v>
      </c>
    </row>
    <row r="398" s="2" customFormat="1">
      <c r="A398" s="39"/>
      <c r="B398" s="40"/>
      <c r="C398" s="41"/>
      <c r="D398" s="237" t="s">
        <v>175</v>
      </c>
      <c r="E398" s="41"/>
      <c r="F398" s="238" t="s">
        <v>431</v>
      </c>
      <c r="G398" s="41"/>
      <c r="H398" s="41"/>
      <c r="I398" s="234"/>
      <c r="J398" s="41"/>
      <c r="K398" s="41"/>
      <c r="L398" s="45"/>
      <c r="M398" s="235"/>
      <c r="N398" s="236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175</v>
      </c>
      <c r="AU398" s="18" t="s">
        <v>86</v>
      </c>
    </row>
    <row r="399" s="13" customFormat="1">
      <c r="A399" s="13"/>
      <c r="B399" s="239"/>
      <c r="C399" s="240"/>
      <c r="D399" s="232" t="s">
        <v>177</v>
      </c>
      <c r="E399" s="241" t="s">
        <v>1</v>
      </c>
      <c r="F399" s="242" t="s">
        <v>432</v>
      </c>
      <c r="G399" s="240"/>
      <c r="H399" s="241" t="s">
        <v>1</v>
      </c>
      <c r="I399" s="243"/>
      <c r="J399" s="240"/>
      <c r="K399" s="240"/>
      <c r="L399" s="244"/>
      <c r="M399" s="245"/>
      <c r="N399" s="246"/>
      <c r="O399" s="246"/>
      <c r="P399" s="246"/>
      <c r="Q399" s="246"/>
      <c r="R399" s="246"/>
      <c r="S399" s="246"/>
      <c r="T399" s="24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8" t="s">
        <v>177</v>
      </c>
      <c r="AU399" s="248" t="s">
        <v>86</v>
      </c>
      <c r="AV399" s="13" t="s">
        <v>84</v>
      </c>
      <c r="AW399" s="13" t="s">
        <v>32</v>
      </c>
      <c r="AX399" s="13" t="s">
        <v>76</v>
      </c>
      <c r="AY399" s="248" t="s">
        <v>164</v>
      </c>
    </row>
    <row r="400" s="14" customFormat="1">
      <c r="A400" s="14"/>
      <c r="B400" s="249"/>
      <c r="C400" s="250"/>
      <c r="D400" s="232" t="s">
        <v>177</v>
      </c>
      <c r="E400" s="251" t="s">
        <v>1</v>
      </c>
      <c r="F400" s="252" t="s">
        <v>248</v>
      </c>
      <c r="G400" s="250"/>
      <c r="H400" s="253">
        <v>8</v>
      </c>
      <c r="I400" s="254"/>
      <c r="J400" s="250"/>
      <c r="K400" s="250"/>
      <c r="L400" s="255"/>
      <c r="M400" s="256"/>
      <c r="N400" s="257"/>
      <c r="O400" s="257"/>
      <c r="P400" s="257"/>
      <c r="Q400" s="257"/>
      <c r="R400" s="257"/>
      <c r="S400" s="257"/>
      <c r="T400" s="258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9" t="s">
        <v>177</v>
      </c>
      <c r="AU400" s="259" t="s">
        <v>86</v>
      </c>
      <c r="AV400" s="14" t="s">
        <v>86</v>
      </c>
      <c r="AW400" s="14" t="s">
        <v>32</v>
      </c>
      <c r="AX400" s="14" t="s">
        <v>76</v>
      </c>
      <c r="AY400" s="259" t="s">
        <v>164</v>
      </c>
    </row>
    <row r="401" s="15" customFormat="1">
      <c r="A401" s="15"/>
      <c r="B401" s="260"/>
      <c r="C401" s="261"/>
      <c r="D401" s="232" t="s">
        <v>177</v>
      </c>
      <c r="E401" s="262" t="s">
        <v>1</v>
      </c>
      <c r="F401" s="263" t="s">
        <v>179</v>
      </c>
      <c r="G401" s="261"/>
      <c r="H401" s="264">
        <v>8</v>
      </c>
      <c r="I401" s="265"/>
      <c r="J401" s="261"/>
      <c r="K401" s="261"/>
      <c r="L401" s="266"/>
      <c r="M401" s="267"/>
      <c r="N401" s="268"/>
      <c r="O401" s="268"/>
      <c r="P401" s="268"/>
      <c r="Q401" s="268"/>
      <c r="R401" s="268"/>
      <c r="S401" s="268"/>
      <c r="T401" s="269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0" t="s">
        <v>177</v>
      </c>
      <c r="AU401" s="270" t="s">
        <v>86</v>
      </c>
      <c r="AV401" s="15" t="s">
        <v>171</v>
      </c>
      <c r="AW401" s="15" t="s">
        <v>32</v>
      </c>
      <c r="AX401" s="15" t="s">
        <v>84</v>
      </c>
      <c r="AY401" s="270" t="s">
        <v>164</v>
      </c>
    </row>
    <row r="402" s="2" customFormat="1" ht="24.15" customHeight="1">
      <c r="A402" s="39"/>
      <c r="B402" s="40"/>
      <c r="C402" s="271" t="s">
        <v>433</v>
      </c>
      <c r="D402" s="271" t="s">
        <v>244</v>
      </c>
      <c r="E402" s="272" t="s">
        <v>434</v>
      </c>
      <c r="F402" s="273" t="s">
        <v>435</v>
      </c>
      <c r="G402" s="274" t="s">
        <v>281</v>
      </c>
      <c r="H402" s="275">
        <v>0.46300000000000002</v>
      </c>
      <c r="I402" s="276"/>
      <c r="J402" s="277">
        <f>ROUND(I402*H402,2)</f>
        <v>0</v>
      </c>
      <c r="K402" s="273" t="s">
        <v>170</v>
      </c>
      <c r="L402" s="278"/>
      <c r="M402" s="279" t="s">
        <v>1</v>
      </c>
      <c r="N402" s="280" t="s">
        <v>41</v>
      </c>
      <c r="O402" s="92"/>
      <c r="P402" s="228">
        <f>O402*H402</f>
        <v>0</v>
      </c>
      <c r="Q402" s="228">
        <v>1</v>
      </c>
      <c r="R402" s="228">
        <f>Q402*H402</f>
        <v>0.46300000000000002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248</v>
      </c>
      <c r="AT402" s="230" t="s">
        <v>244</v>
      </c>
      <c r="AU402" s="230" t="s">
        <v>86</v>
      </c>
      <c r="AY402" s="18" t="s">
        <v>164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84</v>
      </c>
      <c r="BK402" s="231">
        <f>ROUND(I402*H402,2)</f>
        <v>0</v>
      </c>
      <c r="BL402" s="18" t="s">
        <v>171</v>
      </c>
      <c r="BM402" s="230" t="s">
        <v>436</v>
      </c>
    </row>
    <row r="403" s="2" customFormat="1">
      <c r="A403" s="39"/>
      <c r="B403" s="40"/>
      <c r="C403" s="41"/>
      <c r="D403" s="232" t="s">
        <v>173</v>
      </c>
      <c r="E403" s="41"/>
      <c r="F403" s="233" t="s">
        <v>435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173</v>
      </c>
      <c r="AU403" s="18" t="s">
        <v>86</v>
      </c>
    </row>
    <row r="404" s="14" customFormat="1">
      <c r="A404" s="14"/>
      <c r="B404" s="249"/>
      <c r="C404" s="250"/>
      <c r="D404" s="232" t="s">
        <v>177</v>
      </c>
      <c r="E404" s="251" t="s">
        <v>1</v>
      </c>
      <c r="F404" s="252" t="s">
        <v>437</v>
      </c>
      <c r="G404" s="250"/>
      <c r="H404" s="253">
        <v>0.46300000000000002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9" t="s">
        <v>177</v>
      </c>
      <c r="AU404" s="259" t="s">
        <v>86</v>
      </c>
      <c r="AV404" s="14" t="s">
        <v>86</v>
      </c>
      <c r="AW404" s="14" t="s">
        <v>32</v>
      </c>
      <c r="AX404" s="14" t="s">
        <v>76</v>
      </c>
      <c r="AY404" s="259" t="s">
        <v>164</v>
      </c>
    </row>
    <row r="405" s="15" customFormat="1">
      <c r="A405" s="15"/>
      <c r="B405" s="260"/>
      <c r="C405" s="261"/>
      <c r="D405" s="232" t="s">
        <v>177</v>
      </c>
      <c r="E405" s="262" t="s">
        <v>1</v>
      </c>
      <c r="F405" s="263" t="s">
        <v>179</v>
      </c>
      <c r="G405" s="261"/>
      <c r="H405" s="264">
        <v>0.46300000000000002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70" t="s">
        <v>177</v>
      </c>
      <c r="AU405" s="270" t="s">
        <v>86</v>
      </c>
      <c r="AV405" s="15" t="s">
        <v>171</v>
      </c>
      <c r="AW405" s="15" t="s">
        <v>32</v>
      </c>
      <c r="AX405" s="15" t="s">
        <v>84</v>
      </c>
      <c r="AY405" s="270" t="s">
        <v>164</v>
      </c>
    </row>
    <row r="406" s="2" customFormat="1" ht="24.15" customHeight="1">
      <c r="A406" s="39"/>
      <c r="B406" s="40"/>
      <c r="C406" s="219" t="s">
        <v>438</v>
      </c>
      <c r="D406" s="219" t="s">
        <v>166</v>
      </c>
      <c r="E406" s="220" t="s">
        <v>439</v>
      </c>
      <c r="F406" s="221" t="s">
        <v>440</v>
      </c>
      <c r="G406" s="222" t="s">
        <v>188</v>
      </c>
      <c r="H406" s="223">
        <v>79.525000000000006</v>
      </c>
      <c r="I406" s="224"/>
      <c r="J406" s="225">
        <f>ROUND(I406*H406,2)</f>
        <v>0</v>
      </c>
      <c r="K406" s="221" t="s">
        <v>170</v>
      </c>
      <c r="L406" s="45"/>
      <c r="M406" s="226" t="s">
        <v>1</v>
      </c>
      <c r="N406" s="227" t="s">
        <v>41</v>
      </c>
      <c r="O406" s="92"/>
      <c r="P406" s="228">
        <f>O406*H406</f>
        <v>0</v>
      </c>
      <c r="Q406" s="228">
        <v>0.068479999999999999</v>
      </c>
      <c r="R406" s="228">
        <f>Q406*H406</f>
        <v>5.4458720000000005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171</v>
      </c>
      <c r="AT406" s="230" t="s">
        <v>166</v>
      </c>
      <c r="AU406" s="230" t="s">
        <v>86</v>
      </c>
      <c r="AY406" s="18" t="s">
        <v>164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84</v>
      </c>
      <c r="BK406" s="231">
        <f>ROUND(I406*H406,2)</f>
        <v>0</v>
      </c>
      <c r="BL406" s="18" t="s">
        <v>171</v>
      </c>
      <c r="BM406" s="230" t="s">
        <v>441</v>
      </c>
    </row>
    <row r="407" s="2" customFormat="1">
      <c r="A407" s="39"/>
      <c r="B407" s="40"/>
      <c r="C407" s="41"/>
      <c r="D407" s="232" t="s">
        <v>173</v>
      </c>
      <c r="E407" s="41"/>
      <c r="F407" s="233" t="s">
        <v>442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173</v>
      </c>
      <c r="AU407" s="18" t="s">
        <v>86</v>
      </c>
    </row>
    <row r="408" s="2" customFormat="1">
      <c r="A408" s="39"/>
      <c r="B408" s="40"/>
      <c r="C408" s="41"/>
      <c r="D408" s="237" t="s">
        <v>175</v>
      </c>
      <c r="E408" s="41"/>
      <c r="F408" s="238" t="s">
        <v>443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175</v>
      </c>
      <c r="AU408" s="18" t="s">
        <v>86</v>
      </c>
    </row>
    <row r="409" s="13" customFormat="1">
      <c r="A409" s="13"/>
      <c r="B409" s="239"/>
      <c r="C409" s="240"/>
      <c r="D409" s="232" t="s">
        <v>177</v>
      </c>
      <c r="E409" s="241" t="s">
        <v>1</v>
      </c>
      <c r="F409" s="242" t="s">
        <v>444</v>
      </c>
      <c r="G409" s="240"/>
      <c r="H409" s="241" t="s">
        <v>1</v>
      </c>
      <c r="I409" s="243"/>
      <c r="J409" s="240"/>
      <c r="K409" s="240"/>
      <c r="L409" s="244"/>
      <c r="M409" s="245"/>
      <c r="N409" s="246"/>
      <c r="O409" s="246"/>
      <c r="P409" s="246"/>
      <c r="Q409" s="246"/>
      <c r="R409" s="246"/>
      <c r="S409" s="246"/>
      <c r="T409" s="24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8" t="s">
        <v>177</v>
      </c>
      <c r="AU409" s="248" t="s">
        <v>86</v>
      </c>
      <c r="AV409" s="13" t="s">
        <v>84</v>
      </c>
      <c r="AW409" s="13" t="s">
        <v>32</v>
      </c>
      <c r="AX409" s="13" t="s">
        <v>76</v>
      </c>
      <c r="AY409" s="248" t="s">
        <v>164</v>
      </c>
    </row>
    <row r="410" s="14" customFormat="1">
      <c r="A410" s="14"/>
      <c r="B410" s="249"/>
      <c r="C410" s="250"/>
      <c r="D410" s="232" t="s">
        <v>177</v>
      </c>
      <c r="E410" s="251" t="s">
        <v>1</v>
      </c>
      <c r="F410" s="252" t="s">
        <v>445</v>
      </c>
      <c r="G410" s="250"/>
      <c r="H410" s="253">
        <v>60.094000000000001</v>
      </c>
      <c r="I410" s="254"/>
      <c r="J410" s="250"/>
      <c r="K410" s="250"/>
      <c r="L410" s="255"/>
      <c r="M410" s="256"/>
      <c r="N410" s="257"/>
      <c r="O410" s="257"/>
      <c r="P410" s="257"/>
      <c r="Q410" s="257"/>
      <c r="R410" s="257"/>
      <c r="S410" s="257"/>
      <c r="T410" s="25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9" t="s">
        <v>177</v>
      </c>
      <c r="AU410" s="259" t="s">
        <v>86</v>
      </c>
      <c r="AV410" s="14" t="s">
        <v>86</v>
      </c>
      <c r="AW410" s="14" t="s">
        <v>32</v>
      </c>
      <c r="AX410" s="14" t="s">
        <v>76</v>
      </c>
      <c r="AY410" s="259" t="s">
        <v>164</v>
      </c>
    </row>
    <row r="411" s="14" customFormat="1">
      <c r="A411" s="14"/>
      <c r="B411" s="249"/>
      <c r="C411" s="250"/>
      <c r="D411" s="232" t="s">
        <v>177</v>
      </c>
      <c r="E411" s="251" t="s">
        <v>1</v>
      </c>
      <c r="F411" s="252" t="s">
        <v>446</v>
      </c>
      <c r="G411" s="250"/>
      <c r="H411" s="253">
        <v>-2.9550000000000001</v>
      </c>
      <c r="I411" s="254"/>
      <c r="J411" s="250"/>
      <c r="K411" s="250"/>
      <c r="L411" s="255"/>
      <c r="M411" s="256"/>
      <c r="N411" s="257"/>
      <c r="O411" s="257"/>
      <c r="P411" s="257"/>
      <c r="Q411" s="257"/>
      <c r="R411" s="257"/>
      <c r="S411" s="257"/>
      <c r="T411" s="258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9" t="s">
        <v>177</v>
      </c>
      <c r="AU411" s="259" t="s">
        <v>86</v>
      </c>
      <c r="AV411" s="14" t="s">
        <v>86</v>
      </c>
      <c r="AW411" s="14" t="s">
        <v>32</v>
      </c>
      <c r="AX411" s="14" t="s">
        <v>76</v>
      </c>
      <c r="AY411" s="259" t="s">
        <v>164</v>
      </c>
    </row>
    <row r="412" s="13" customFormat="1">
      <c r="A412" s="13"/>
      <c r="B412" s="239"/>
      <c r="C412" s="240"/>
      <c r="D412" s="232" t="s">
        <v>177</v>
      </c>
      <c r="E412" s="241" t="s">
        <v>1</v>
      </c>
      <c r="F412" s="242" t="s">
        <v>447</v>
      </c>
      <c r="G412" s="240"/>
      <c r="H412" s="241" t="s">
        <v>1</v>
      </c>
      <c r="I412" s="243"/>
      <c r="J412" s="240"/>
      <c r="K412" s="240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177</v>
      </c>
      <c r="AU412" s="248" t="s">
        <v>86</v>
      </c>
      <c r="AV412" s="13" t="s">
        <v>84</v>
      </c>
      <c r="AW412" s="13" t="s">
        <v>32</v>
      </c>
      <c r="AX412" s="13" t="s">
        <v>76</v>
      </c>
      <c r="AY412" s="248" t="s">
        <v>164</v>
      </c>
    </row>
    <row r="413" s="14" customFormat="1">
      <c r="A413" s="14"/>
      <c r="B413" s="249"/>
      <c r="C413" s="250"/>
      <c r="D413" s="232" t="s">
        <v>177</v>
      </c>
      <c r="E413" s="251" t="s">
        <v>1</v>
      </c>
      <c r="F413" s="252" t="s">
        <v>448</v>
      </c>
      <c r="G413" s="250"/>
      <c r="H413" s="253">
        <v>22.385999999999999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9" t="s">
        <v>177</v>
      </c>
      <c r="AU413" s="259" t="s">
        <v>86</v>
      </c>
      <c r="AV413" s="14" t="s">
        <v>86</v>
      </c>
      <c r="AW413" s="14" t="s">
        <v>32</v>
      </c>
      <c r="AX413" s="14" t="s">
        <v>76</v>
      </c>
      <c r="AY413" s="259" t="s">
        <v>164</v>
      </c>
    </row>
    <row r="414" s="15" customFormat="1">
      <c r="A414" s="15"/>
      <c r="B414" s="260"/>
      <c r="C414" s="261"/>
      <c r="D414" s="232" t="s">
        <v>177</v>
      </c>
      <c r="E414" s="262" t="s">
        <v>1</v>
      </c>
      <c r="F414" s="263" t="s">
        <v>179</v>
      </c>
      <c r="G414" s="261"/>
      <c r="H414" s="264">
        <v>79.525000000000006</v>
      </c>
      <c r="I414" s="265"/>
      <c r="J414" s="261"/>
      <c r="K414" s="261"/>
      <c r="L414" s="266"/>
      <c r="M414" s="267"/>
      <c r="N414" s="268"/>
      <c r="O414" s="268"/>
      <c r="P414" s="268"/>
      <c r="Q414" s="268"/>
      <c r="R414" s="268"/>
      <c r="S414" s="268"/>
      <c r="T414" s="26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0" t="s">
        <v>177</v>
      </c>
      <c r="AU414" s="270" t="s">
        <v>86</v>
      </c>
      <c r="AV414" s="15" t="s">
        <v>171</v>
      </c>
      <c r="AW414" s="15" t="s">
        <v>32</v>
      </c>
      <c r="AX414" s="15" t="s">
        <v>84</v>
      </c>
      <c r="AY414" s="270" t="s">
        <v>164</v>
      </c>
    </row>
    <row r="415" s="2" customFormat="1" ht="24.15" customHeight="1">
      <c r="A415" s="39"/>
      <c r="B415" s="40"/>
      <c r="C415" s="219" t="s">
        <v>449</v>
      </c>
      <c r="D415" s="219" t="s">
        <v>166</v>
      </c>
      <c r="E415" s="220" t="s">
        <v>450</v>
      </c>
      <c r="F415" s="221" t="s">
        <v>451</v>
      </c>
      <c r="G415" s="222" t="s">
        <v>188</v>
      </c>
      <c r="H415" s="223">
        <v>25.914000000000001</v>
      </c>
      <c r="I415" s="224"/>
      <c r="J415" s="225">
        <f>ROUND(I415*H415,2)</f>
        <v>0</v>
      </c>
      <c r="K415" s="221" t="s">
        <v>170</v>
      </c>
      <c r="L415" s="45"/>
      <c r="M415" s="226" t="s">
        <v>1</v>
      </c>
      <c r="N415" s="227" t="s">
        <v>41</v>
      </c>
      <c r="O415" s="92"/>
      <c r="P415" s="228">
        <f>O415*H415</f>
        <v>0</v>
      </c>
      <c r="Q415" s="228">
        <v>0.094479999999999995</v>
      </c>
      <c r="R415" s="228">
        <f>Q415*H415</f>
        <v>2.4483547200000002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171</v>
      </c>
      <c r="AT415" s="230" t="s">
        <v>166</v>
      </c>
      <c r="AU415" s="230" t="s">
        <v>86</v>
      </c>
      <c r="AY415" s="18" t="s">
        <v>164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84</v>
      </c>
      <c r="BK415" s="231">
        <f>ROUND(I415*H415,2)</f>
        <v>0</v>
      </c>
      <c r="BL415" s="18" t="s">
        <v>171</v>
      </c>
      <c r="BM415" s="230" t="s">
        <v>452</v>
      </c>
    </row>
    <row r="416" s="2" customFormat="1">
      <c r="A416" s="39"/>
      <c r="B416" s="40"/>
      <c r="C416" s="41"/>
      <c r="D416" s="232" t="s">
        <v>173</v>
      </c>
      <c r="E416" s="41"/>
      <c r="F416" s="233" t="s">
        <v>453</v>
      </c>
      <c r="G416" s="41"/>
      <c r="H416" s="41"/>
      <c r="I416" s="234"/>
      <c r="J416" s="41"/>
      <c r="K416" s="41"/>
      <c r="L416" s="45"/>
      <c r="M416" s="235"/>
      <c r="N416" s="236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173</v>
      </c>
      <c r="AU416" s="18" t="s">
        <v>86</v>
      </c>
    </row>
    <row r="417" s="2" customFormat="1">
      <c r="A417" s="39"/>
      <c r="B417" s="40"/>
      <c r="C417" s="41"/>
      <c r="D417" s="237" t="s">
        <v>175</v>
      </c>
      <c r="E417" s="41"/>
      <c r="F417" s="238" t="s">
        <v>454</v>
      </c>
      <c r="G417" s="41"/>
      <c r="H417" s="41"/>
      <c r="I417" s="234"/>
      <c r="J417" s="41"/>
      <c r="K417" s="41"/>
      <c r="L417" s="45"/>
      <c r="M417" s="235"/>
      <c r="N417" s="236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175</v>
      </c>
      <c r="AU417" s="18" t="s">
        <v>86</v>
      </c>
    </row>
    <row r="418" s="13" customFormat="1">
      <c r="A418" s="13"/>
      <c r="B418" s="239"/>
      <c r="C418" s="240"/>
      <c r="D418" s="232" t="s">
        <v>177</v>
      </c>
      <c r="E418" s="241" t="s">
        <v>1</v>
      </c>
      <c r="F418" s="242" t="s">
        <v>444</v>
      </c>
      <c r="G418" s="240"/>
      <c r="H418" s="241" t="s">
        <v>1</v>
      </c>
      <c r="I418" s="243"/>
      <c r="J418" s="240"/>
      <c r="K418" s="240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177</v>
      </c>
      <c r="AU418" s="248" t="s">
        <v>86</v>
      </c>
      <c r="AV418" s="13" t="s">
        <v>84</v>
      </c>
      <c r="AW418" s="13" t="s">
        <v>32</v>
      </c>
      <c r="AX418" s="13" t="s">
        <v>76</v>
      </c>
      <c r="AY418" s="248" t="s">
        <v>164</v>
      </c>
    </row>
    <row r="419" s="14" customFormat="1">
      <c r="A419" s="14"/>
      <c r="B419" s="249"/>
      <c r="C419" s="250"/>
      <c r="D419" s="232" t="s">
        <v>177</v>
      </c>
      <c r="E419" s="251" t="s">
        <v>1</v>
      </c>
      <c r="F419" s="252" t="s">
        <v>455</v>
      </c>
      <c r="G419" s="250"/>
      <c r="H419" s="253">
        <v>19.933</v>
      </c>
      <c r="I419" s="254"/>
      <c r="J419" s="250"/>
      <c r="K419" s="250"/>
      <c r="L419" s="255"/>
      <c r="M419" s="256"/>
      <c r="N419" s="257"/>
      <c r="O419" s="257"/>
      <c r="P419" s="257"/>
      <c r="Q419" s="257"/>
      <c r="R419" s="257"/>
      <c r="S419" s="257"/>
      <c r="T419" s="25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9" t="s">
        <v>177</v>
      </c>
      <c r="AU419" s="259" t="s">
        <v>86</v>
      </c>
      <c r="AV419" s="14" t="s">
        <v>86</v>
      </c>
      <c r="AW419" s="14" t="s">
        <v>32</v>
      </c>
      <c r="AX419" s="14" t="s">
        <v>76</v>
      </c>
      <c r="AY419" s="259" t="s">
        <v>164</v>
      </c>
    </row>
    <row r="420" s="14" customFormat="1">
      <c r="A420" s="14"/>
      <c r="B420" s="249"/>
      <c r="C420" s="250"/>
      <c r="D420" s="232" t="s">
        <v>177</v>
      </c>
      <c r="E420" s="251" t="s">
        <v>1</v>
      </c>
      <c r="F420" s="252" t="s">
        <v>456</v>
      </c>
      <c r="G420" s="250"/>
      <c r="H420" s="253">
        <v>-1.5760000000000001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9" t="s">
        <v>177</v>
      </c>
      <c r="AU420" s="259" t="s">
        <v>86</v>
      </c>
      <c r="AV420" s="14" t="s">
        <v>86</v>
      </c>
      <c r="AW420" s="14" t="s">
        <v>32</v>
      </c>
      <c r="AX420" s="14" t="s">
        <v>76</v>
      </c>
      <c r="AY420" s="259" t="s">
        <v>164</v>
      </c>
    </row>
    <row r="421" s="13" customFormat="1">
      <c r="A421" s="13"/>
      <c r="B421" s="239"/>
      <c r="C421" s="240"/>
      <c r="D421" s="232" t="s">
        <v>177</v>
      </c>
      <c r="E421" s="241" t="s">
        <v>1</v>
      </c>
      <c r="F421" s="242" t="s">
        <v>447</v>
      </c>
      <c r="G421" s="240"/>
      <c r="H421" s="241" t="s">
        <v>1</v>
      </c>
      <c r="I421" s="243"/>
      <c r="J421" s="240"/>
      <c r="K421" s="240"/>
      <c r="L421" s="244"/>
      <c r="M421" s="245"/>
      <c r="N421" s="246"/>
      <c r="O421" s="246"/>
      <c r="P421" s="246"/>
      <c r="Q421" s="246"/>
      <c r="R421" s="246"/>
      <c r="S421" s="246"/>
      <c r="T421" s="24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8" t="s">
        <v>177</v>
      </c>
      <c r="AU421" s="248" t="s">
        <v>86</v>
      </c>
      <c r="AV421" s="13" t="s">
        <v>84</v>
      </c>
      <c r="AW421" s="13" t="s">
        <v>32</v>
      </c>
      <c r="AX421" s="13" t="s">
        <v>76</v>
      </c>
      <c r="AY421" s="248" t="s">
        <v>164</v>
      </c>
    </row>
    <row r="422" s="14" customFormat="1">
      <c r="A422" s="14"/>
      <c r="B422" s="249"/>
      <c r="C422" s="250"/>
      <c r="D422" s="232" t="s">
        <v>177</v>
      </c>
      <c r="E422" s="251" t="s">
        <v>1</v>
      </c>
      <c r="F422" s="252" t="s">
        <v>457</v>
      </c>
      <c r="G422" s="250"/>
      <c r="H422" s="253">
        <v>12.285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9" t="s">
        <v>177</v>
      </c>
      <c r="AU422" s="259" t="s">
        <v>86</v>
      </c>
      <c r="AV422" s="14" t="s">
        <v>86</v>
      </c>
      <c r="AW422" s="14" t="s">
        <v>32</v>
      </c>
      <c r="AX422" s="14" t="s">
        <v>76</v>
      </c>
      <c r="AY422" s="259" t="s">
        <v>164</v>
      </c>
    </row>
    <row r="423" s="14" customFormat="1">
      <c r="A423" s="14"/>
      <c r="B423" s="249"/>
      <c r="C423" s="250"/>
      <c r="D423" s="232" t="s">
        <v>177</v>
      </c>
      <c r="E423" s="251" t="s">
        <v>1</v>
      </c>
      <c r="F423" s="252" t="s">
        <v>458</v>
      </c>
      <c r="G423" s="250"/>
      <c r="H423" s="253">
        <v>-4.7279999999999998</v>
      </c>
      <c r="I423" s="254"/>
      <c r="J423" s="250"/>
      <c r="K423" s="250"/>
      <c r="L423" s="255"/>
      <c r="M423" s="256"/>
      <c r="N423" s="257"/>
      <c r="O423" s="257"/>
      <c r="P423" s="257"/>
      <c r="Q423" s="257"/>
      <c r="R423" s="257"/>
      <c r="S423" s="257"/>
      <c r="T423" s="258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9" t="s">
        <v>177</v>
      </c>
      <c r="AU423" s="259" t="s">
        <v>86</v>
      </c>
      <c r="AV423" s="14" t="s">
        <v>86</v>
      </c>
      <c r="AW423" s="14" t="s">
        <v>32</v>
      </c>
      <c r="AX423" s="14" t="s">
        <v>76</v>
      </c>
      <c r="AY423" s="259" t="s">
        <v>164</v>
      </c>
    </row>
    <row r="424" s="15" customFormat="1">
      <c r="A424" s="15"/>
      <c r="B424" s="260"/>
      <c r="C424" s="261"/>
      <c r="D424" s="232" t="s">
        <v>177</v>
      </c>
      <c r="E424" s="262" t="s">
        <v>1</v>
      </c>
      <c r="F424" s="263" t="s">
        <v>179</v>
      </c>
      <c r="G424" s="261"/>
      <c r="H424" s="264">
        <v>25.914000000000001</v>
      </c>
      <c r="I424" s="265"/>
      <c r="J424" s="261"/>
      <c r="K424" s="261"/>
      <c r="L424" s="266"/>
      <c r="M424" s="267"/>
      <c r="N424" s="268"/>
      <c r="O424" s="268"/>
      <c r="P424" s="268"/>
      <c r="Q424" s="268"/>
      <c r="R424" s="268"/>
      <c r="S424" s="268"/>
      <c r="T424" s="26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0" t="s">
        <v>177</v>
      </c>
      <c r="AU424" s="270" t="s">
        <v>86</v>
      </c>
      <c r="AV424" s="15" t="s">
        <v>171</v>
      </c>
      <c r="AW424" s="15" t="s">
        <v>32</v>
      </c>
      <c r="AX424" s="15" t="s">
        <v>84</v>
      </c>
      <c r="AY424" s="270" t="s">
        <v>164</v>
      </c>
    </row>
    <row r="425" s="2" customFormat="1" ht="24.15" customHeight="1">
      <c r="A425" s="39"/>
      <c r="B425" s="40"/>
      <c r="C425" s="219" t="s">
        <v>459</v>
      </c>
      <c r="D425" s="219" t="s">
        <v>166</v>
      </c>
      <c r="E425" s="220" t="s">
        <v>460</v>
      </c>
      <c r="F425" s="221" t="s">
        <v>461</v>
      </c>
      <c r="G425" s="222" t="s">
        <v>188</v>
      </c>
      <c r="H425" s="223">
        <v>58.079000000000001</v>
      </c>
      <c r="I425" s="224"/>
      <c r="J425" s="225">
        <f>ROUND(I425*H425,2)</f>
        <v>0</v>
      </c>
      <c r="K425" s="221" t="s">
        <v>170</v>
      </c>
      <c r="L425" s="45"/>
      <c r="M425" s="226" t="s">
        <v>1</v>
      </c>
      <c r="N425" s="227" t="s">
        <v>41</v>
      </c>
      <c r="O425" s="92"/>
      <c r="P425" s="228">
        <f>O425*H425</f>
        <v>0</v>
      </c>
      <c r="Q425" s="228">
        <v>0.11396000000000001</v>
      </c>
      <c r="R425" s="228">
        <f>Q425*H425</f>
        <v>6.6186828400000008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171</v>
      </c>
      <c r="AT425" s="230" t="s">
        <v>166</v>
      </c>
      <c r="AU425" s="230" t="s">
        <v>86</v>
      </c>
      <c r="AY425" s="18" t="s">
        <v>164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84</v>
      </c>
      <c r="BK425" s="231">
        <f>ROUND(I425*H425,2)</f>
        <v>0</v>
      </c>
      <c r="BL425" s="18" t="s">
        <v>171</v>
      </c>
      <c r="BM425" s="230" t="s">
        <v>462</v>
      </c>
    </row>
    <row r="426" s="2" customFormat="1">
      <c r="A426" s="39"/>
      <c r="B426" s="40"/>
      <c r="C426" s="41"/>
      <c r="D426" s="232" t="s">
        <v>173</v>
      </c>
      <c r="E426" s="41"/>
      <c r="F426" s="233" t="s">
        <v>463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173</v>
      </c>
      <c r="AU426" s="18" t="s">
        <v>86</v>
      </c>
    </row>
    <row r="427" s="2" customFormat="1">
      <c r="A427" s="39"/>
      <c r="B427" s="40"/>
      <c r="C427" s="41"/>
      <c r="D427" s="237" t="s">
        <v>175</v>
      </c>
      <c r="E427" s="41"/>
      <c r="F427" s="238" t="s">
        <v>464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175</v>
      </c>
      <c r="AU427" s="18" t="s">
        <v>86</v>
      </c>
    </row>
    <row r="428" s="13" customFormat="1">
      <c r="A428" s="13"/>
      <c r="B428" s="239"/>
      <c r="C428" s="240"/>
      <c r="D428" s="232" t="s">
        <v>177</v>
      </c>
      <c r="E428" s="241" t="s">
        <v>1</v>
      </c>
      <c r="F428" s="242" t="s">
        <v>465</v>
      </c>
      <c r="G428" s="240"/>
      <c r="H428" s="241" t="s">
        <v>1</v>
      </c>
      <c r="I428" s="243"/>
      <c r="J428" s="240"/>
      <c r="K428" s="240"/>
      <c r="L428" s="244"/>
      <c r="M428" s="245"/>
      <c r="N428" s="246"/>
      <c r="O428" s="246"/>
      <c r="P428" s="246"/>
      <c r="Q428" s="246"/>
      <c r="R428" s="246"/>
      <c r="S428" s="246"/>
      <c r="T428" s="24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8" t="s">
        <v>177</v>
      </c>
      <c r="AU428" s="248" t="s">
        <v>86</v>
      </c>
      <c r="AV428" s="13" t="s">
        <v>84</v>
      </c>
      <c r="AW428" s="13" t="s">
        <v>32</v>
      </c>
      <c r="AX428" s="13" t="s">
        <v>76</v>
      </c>
      <c r="AY428" s="248" t="s">
        <v>164</v>
      </c>
    </row>
    <row r="429" s="14" customFormat="1">
      <c r="A429" s="14"/>
      <c r="B429" s="249"/>
      <c r="C429" s="250"/>
      <c r="D429" s="232" t="s">
        <v>177</v>
      </c>
      <c r="E429" s="251" t="s">
        <v>1</v>
      </c>
      <c r="F429" s="252" t="s">
        <v>466</v>
      </c>
      <c r="G429" s="250"/>
      <c r="H429" s="253">
        <v>39.613</v>
      </c>
      <c r="I429" s="254"/>
      <c r="J429" s="250"/>
      <c r="K429" s="250"/>
      <c r="L429" s="255"/>
      <c r="M429" s="256"/>
      <c r="N429" s="257"/>
      <c r="O429" s="257"/>
      <c r="P429" s="257"/>
      <c r="Q429" s="257"/>
      <c r="R429" s="257"/>
      <c r="S429" s="257"/>
      <c r="T429" s="25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9" t="s">
        <v>177</v>
      </c>
      <c r="AU429" s="259" t="s">
        <v>86</v>
      </c>
      <c r="AV429" s="14" t="s">
        <v>86</v>
      </c>
      <c r="AW429" s="14" t="s">
        <v>32</v>
      </c>
      <c r="AX429" s="14" t="s">
        <v>76</v>
      </c>
      <c r="AY429" s="259" t="s">
        <v>164</v>
      </c>
    </row>
    <row r="430" s="14" customFormat="1">
      <c r="A430" s="14"/>
      <c r="B430" s="249"/>
      <c r="C430" s="250"/>
      <c r="D430" s="232" t="s">
        <v>177</v>
      </c>
      <c r="E430" s="251" t="s">
        <v>1</v>
      </c>
      <c r="F430" s="252" t="s">
        <v>467</v>
      </c>
      <c r="G430" s="250"/>
      <c r="H430" s="253">
        <v>-3.5459999999999998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177</v>
      </c>
      <c r="AU430" s="259" t="s">
        <v>86</v>
      </c>
      <c r="AV430" s="14" t="s">
        <v>86</v>
      </c>
      <c r="AW430" s="14" t="s">
        <v>32</v>
      </c>
      <c r="AX430" s="14" t="s">
        <v>76</v>
      </c>
      <c r="AY430" s="259" t="s">
        <v>164</v>
      </c>
    </row>
    <row r="431" s="14" customFormat="1">
      <c r="A431" s="14"/>
      <c r="B431" s="249"/>
      <c r="C431" s="250"/>
      <c r="D431" s="232" t="s">
        <v>177</v>
      </c>
      <c r="E431" s="251" t="s">
        <v>1</v>
      </c>
      <c r="F431" s="252" t="s">
        <v>468</v>
      </c>
      <c r="G431" s="250"/>
      <c r="H431" s="253">
        <v>5.2919999999999998</v>
      </c>
      <c r="I431" s="254"/>
      <c r="J431" s="250"/>
      <c r="K431" s="250"/>
      <c r="L431" s="255"/>
      <c r="M431" s="256"/>
      <c r="N431" s="257"/>
      <c r="O431" s="257"/>
      <c r="P431" s="257"/>
      <c r="Q431" s="257"/>
      <c r="R431" s="257"/>
      <c r="S431" s="257"/>
      <c r="T431" s="25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9" t="s">
        <v>177</v>
      </c>
      <c r="AU431" s="259" t="s">
        <v>86</v>
      </c>
      <c r="AV431" s="14" t="s">
        <v>86</v>
      </c>
      <c r="AW431" s="14" t="s">
        <v>32</v>
      </c>
      <c r="AX431" s="14" t="s">
        <v>76</v>
      </c>
      <c r="AY431" s="259" t="s">
        <v>164</v>
      </c>
    </row>
    <row r="432" s="13" customFormat="1">
      <c r="A432" s="13"/>
      <c r="B432" s="239"/>
      <c r="C432" s="240"/>
      <c r="D432" s="232" t="s">
        <v>177</v>
      </c>
      <c r="E432" s="241" t="s">
        <v>1</v>
      </c>
      <c r="F432" s="242" t="s">
        <v>469</v>
      </c>
      <c r="G432" s="240"/>
      <c r="H432" s="241" t="s">
        <v>1</v>
      </c>
      <c r="I432" s="243"/>
      <c r="J432" s="240"/>
      <c r="K432" s="240"/>
      <c r="L432" s="244"/>
      <c r="M432" s="245"/>
      <c r="N432" s="246"/>
      <c r="O432" s="246"/>
      <c r="P432" s="246"/>
      <c r="Q432" s="246"/>
      <c r="R432" s="246"/>
      <c r="S432" s="246"/>
      <c r="T432" s="24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8" t="s">
        <v>177</v>
      </c>
      <c r="AU432" s="248" t="s">
        <v>86</v>
      </c>
      <c r="AV432" s="13" t="s">
        <v>84</v>
      </c>
      <c r="AW432" s="13" t="s">
        <v>32</v>
      </c>
      <c r="AX432" s="13" t="s">
        <v>76</v>
      </c>
      <c r="AY432" s="248" t="s">
        <v>164</v>
      </c>
    </row>
    <row r="433" s="14" customFormat="1">
      <c r="A433" s="14"/>
      <c r="B433" s="249"/>
      <c r="C433" s="250"/>
      <c r="D433" s="232" t="s">
        <v>177</v>
      </c>
      <c r="E433" s="251" t="s">
        <v>1</v>
      </c>
      <c r="F433" s="252" t="s">
        <v>470</v>
      </c>
      <c r="G433" s="250"/>
      <c r="H433" s="253">
        <v>12.247999999999999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9" t="s">
        <v>177</v>
      </c>
      <c r="AU433" s="259" t="s">
        <v>86</v>
      </c>
      <c r="AV433" s="14" t="s">
        <v>86</v>
      </c>
      <c r="AW433" s="14" t="s">
        <v>32</v>
      </c>
      <c r="AX433" s="14" t="s">
        <v>76</v>
      </c>
      <c r="AY433" s="259" t="s">
        <v>164</v>
      </c>
    </row>
    <row r="434" s="14" customFormat="1">
      <c r="A434" s="14"/>
      <c r="B434" s="249"/>
      <c r="C434" s="250"/>
      <c r="D434" s="232" t="s">
        <v>177</v>
      </c>
      <c r="E434" s="251" t="s">
        <v>1</v>
      </c>
      <c r="F434" s="252" t="s">
        <v>471</v>
      </c>
      <c r="G434" s="250"/>
      <c r="H434" s="253">
        <v>-1.5760000000000001</v>
      </c>
      <c r="I434" s="254"/>
      <c r="J434" s="250"/>
      <c r="K434" s="250"/>
      <c r="L434" s="255"/>
      <c r="M434" s="256"/>
      <c r="N434" s="257"/>
      <c r="O434" s="257"/>
      <c r="P434" s="257"/>
      <c r="Q434" s="257"/>
      <c r="R434" s="257"/>
      <c r="S434" s="257"/>
      <c r="T434" s="25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9" t="s">
        <v>177</v>
      </c>
      <c r="AU434" s="259" t="s">
        <v>86</v>
      </c>
      <c r="AV434" s="14" t="s">
        <v>86</v>
      </c>
      <c r="AW434" s="14" t="s">
        <v>32</v>
      </c>
      <c r="AX434" s="14" t="s">
        <v>76</v>
      </c>
      <c r="AY434" s="259" t="s">
        <v>164</v>
      </c>
    </row>
    <row r="435" s="14" customFormat="1">
      <c r="A435" s="14"/>
      <c r="B435" s="249"/>
      <c r="C435" s="250"/>
      <c r="D435" s="232" t="s">
        <v>177</v>
      </c>
      <c r="E435" s="251" t="s">
        <v>1</v>
      </c>
      <c r="F435" s="252" t="s">
        <v>472</v>
      </c>
      <c r="G435" s="250"/>
      <c r="H435" s="253">
        <v>6.048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9" t="s">
        <v>177</v>
      </c>
      <c r="AU435" s="259" t="s">
        <v>86</v>
      </c>
      <c r="AV435" s="14" t="s">
        <v>86</v>
      </c>
      <c r="AW435" s="14" t="s">
        <v>32</v>
      </c>
      <c r="AX435" s="14" t="s">
        <v>76</v>
      </c>
      <c r="AY435" s="259" t="s">
        <v>164</v>
      </c>
    </row>
    <row r="436" s="15" customFormat="1">
      <c r="A436" s="15"/>
      <c r="B436" s="260"/>
      <c r="C436" s="261"/>
      <c r="D436" s="232" t="s">
        <v>177</v>
      </c>
      <c r="E436" s="262" t="s">
        <v>1</v>
      </c>
      <c r="F436" s="263" t="s">
        <v>179</v>
      </c>
      <c r="G436" s="261"/>
      <c r="H436" s="264">
        <v>58.079000000000001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0" t="s">
        <v>177</v>
      </c>
      <c r="AU436" s="270" t="s">
        <v>86</v>
      </c>
      <c r="AV436" s="15" t="s">
        <v>171</v>
      </c>
      <c r="AW436" s="15" t="s">
        <v>32</v>
      </c>
      <c r="AX436" s="15" t="s">
        <v>84</v>
      </c>
      <c r="AY436" s="270" t="s">
        <v>164</v>
      </c>
    </row>
    <row r="437" s="2" customFormat="1" ht="24.15" customHeight="1">
      <c r="A437" s="39"/>
      <c r="B437" s="40"/>
      <c r="C437" s="219" t="s">
        <v>473</v>
      </c>
      <c r="D437" s="219" t="s">
        <v>166</v>
      </c>
      <c r="E437" s="220" t="s">
        <v>474</v>
      </c>
      <c r="F437" s="221" t="s">
        <v>475</v>
      </c>
      <c r="G437" s="222" t="s">
        <v>169</v>
      </c>
      <c r="H437" s="223">
        <v>2</v>
      </c>
      <c r="I437" s="224"/>
      <c r="J437" s="225">
        <f>ROUND(I437*H437,2)</f>
        <v>0</v>
      </c>
      <c r="K437" s="221" t="s">
        <v>170</v>
      </c>
      <c r="L437" s="45"/>
      <c r="M437" s="226" t="s">
        <v>1</v>
      </c>
      <c r="N437" s="227" t="s">
        <v>41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171</v>
      </c>
      <c r="AT437" s="230" t="s">
        <v>166</v>
      </c>
      <c r="AU437" s="230" t="s">
        <v>86</v>
      </c>
      <c r="AY437" s="18" t="s">
        <v>164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84</v>
      </c>
      <c r="BK437" s="231">
        <f>ROUND(I437*H437,2)</f>
        <v>0</v>
      </c>
      <c r="BL437" s="18" t="s">
        <v>171</v>
      </c>
      <c r="BM437" s="230" t="s">
        <v>476</v>
      </c>
    </row>
    <row r="438" s="2" customFormat="1">
      <c r="A438" s="39"/>
      <c r="B438" s="40"/>
      <c r="C438" s="41"/>
      <c r="D438" s="232" t="s">
        <v>173</v>
      </c>
      <c r="E438" s="41"/>
      <c r="F438" s="233" t="s">
        <v>477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173</v>
      </c>
      <c r="AU438" s="18" t="s">
        <v>86</v>
      </c>
    </row>
    <row r="439" s="2" customFormat="1">
      <c r="A439" s="39"/>
      <c r="B439" s="40"/>
      <c r="C439" s="41"/>
      <c r="D439" s="237" t="s">
        <v>175</v>
      </c>
      <c r="E439" s="41"/>
      <c r="F439" s="238" t="s">
        <v>478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175</v>
      </c>
      <c r="AU439" s="18" t="s">
        <v>86</v>
      </c>
    </row>
    <row r="440" s="2" customFormat="1" ht="37.8" customHeight="1">
      <c r="A440" s="39"/>
      <c r="B440" s="40"/>
      <c r="C440" s="271" t="s">
        <v>479</v>
      </c>
      <c r="D440" s="271" t="s">
        <v>244</v>
      </c>
      <c r="E440" s="272" t="s">
        <v>480</v>
      </c>
      <c r="F440" s="273" t="s">
        <v>481</v>
      </c>
      <c r="G440" s="274" t="s">
        <v>169</v>
      </c>
      <c r="H440" s="275">
        <v>2</v>
      </c>
      <c r="I440" s="276"/>
      <c r="J440" s="277">
        <f>ROUND(I440*H440,2)</f>
        <v>0</v>
      </c>
      <c r="K440" s="273" t="s">
        <v>1</v>
      </c>
      <c r="L440" s="278"/>
      <c r="M440" s="279" t="s">
        <v>1</v>
      </c>
      <c r="N440" s="280" t="s">
        <v>41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248</v>
      </c>
      <c r="AT440" s="230" t="s">
        <v>244</v>
      </c>
      <c r="AU440" s="230" t="s">
        <v>86</v>
      </c>
      <c r="AY440" s="18" t="s">
        <v>164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84</v>
      </c>
      <c r="BK440" s="231">
        <f>ROUND(I440*H440,2)</f>
        <v>0</v>
      </c>
      <c r="BL440" s="18" t="s">
        <v>171</v>
      </c>
      <c r="BM440" s="230" t="s">
        <v>482</v>
      </c>
    </row>
    <row r="441" s="2" customFormat="1">
      <c r="A441" s="39"/>
      <c r="B441" s="40"/>
      <c r="C441" s="41"/>
      <c r="D441" s="232" t="s">
        <v>173</v>
      </c>
      <c r="E441" s="41"/>
      <c r="F441" s="233" t="s">
        <v>481</v>
      </c>
      <c r="G441" s="41"/>
      <c r="H441" s="41"/>
      <c r="I441" s="234"/>
      <c r="J441" s="41"/>
      <c r="K441" s="41"/>
      <c r="L441" s="45"/>
      <c r="M441" s="235"/>
      <c r="N441" s="236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173</v>
      </c>
      <c r="AU441" s="18" t="s">
        <v>86</v>
      </c>
    </row>
    <row r="442" s="2" customFormat="1" ht="33" customHeight="1">
      <c r="A442" s="39"/>
      <c r="B442" s="40"/>
      <c r="C442" s="219" t="s">
        <v>483</v>
      </c>
      <c r="D442" s="219" t="s">
        <v>166</v>
      </c>
      <c r="E442" s="220" t="s">
        <v>484</v>
      </c>
      <c r="F442" s="221" t="s">
        <v>485</v>
      </c>
      <c r="G442" s="222" t="s">
        <v>204</v>
      </c>
      <c r="H442" s="223">
        <v>14.34</v>
      </c>
      <c r="I442" s="224"/>
      <c r="J442" s="225">
        <f>ROUND(I442*H442,2)</f>
        <v>0</v>
      </c>
      <c r="K442" s="221" t="s">
        <v>170</v>
      </c>
      <c r="L442" s="45"/>
      <c r="M442" s="226" t="s">
        <v>1</v>
      </c>
      <c r="N442" s="227" t="s">
        <v>41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171</v>
      </c>
      <c r="AT442" s="230" t="s">
        <v>166</v>
      </c>
      <c r="AU442" s="230" t="s">
        <v>86</v>
      </c>
      <c r="AY442" s="18" t="s">
        <v>164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84</v>
      </c>
      <c r="BK442" s="231">
        <f>ROUND(I442*H442,2)</f>
        <v>0</v>
      </c>
      <c r="BL442" s="18" t="s">
        <v>171</v>
      </c>
      <c r="BM442" s="230" t="s">
        <v>486</v>
      </c>
    </row>
    <row r="443" s="2" customFormat="1">
      <c r="A443" s="39"/>
      <c r="B443" s="40"/>
      <c r="C443" s="41"/>
      <c r="D443" s="232" t="s">
        <v>173</v>
      </c>
      <c r="E443" s="41"/>
      <c r="F443" s="233" t="s">
        <v>487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173</v>
      </c>
      <c r="AU443" s="18" t="s">
        <v>86</v>
      </c>
    </row>
    <row r="444" s="2" customFormat="1">
      <c r="A444" s="39"/>
      <c r="B444" s="40"/>
      <c r="C444" s="41"/>
      <c r="D444" s="237" t="s">
        <v>175</v>
      </c>
      <c r="E444" s="41"/>
      <c r="F444" s="238" t="s">
        <v>488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175</v>
      </c>
      <c r="AU444" s="18" t="s">
        <v>86</v>
      </c>
    </row>
    <row r="445" s="14" customFormat="1">
      <c r="A445" s="14"/>
      <c r="B445" s="249"/>
      <c r="C445" s="250"/>
      <c r="D445" s="232" t="s">
        <v>177</v>
      </c>
      <c r="E445" s="251" t="s">
        <v>1</v>
      </c>
      <c r="F445" s="252" t="s">
        <v>489</v>
      </c>
      <c r="G445" s="250"/>
      <c r="H445" s="253">
        <v>14.34</v>
      </c>
      <c r="I445" s="254"/>
      <c r="J445" s="250"/>
      <c r="K445" s="250"/>
      <c r="L445" s="255"/>
      <c r="M445" s="256"/>
      <c r="N445" s="257"/>
      <c r="O445" s="257"/>
      <c r="P445" s="257"/>
      <c r="Q445" s="257"/>
      <c r="R445" s="257"/>
      <c r="S445" s="257"/>
      <c r="T445" s="258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9" t="s">
        <v>177</v>
      </c>
      <c r="AU445" s="259" t="s">
        <v>86</v>
      </c>
      <c r="AV445" s="14" t="s">
        <v>86</v>
      </c>
      <c r="AW445" s="14" t="s">
        <v>32</v>
      </c>
      <c r="AX445" s="14" t="s">
        <v>76</v>
      </c>
      <c r="AY445" s="259" t="s">
        <v>164</v>
      </c>
    </row>
    <row r="446" s="15" customFormat="1">
      <c r="A446" s="15"/>
      <c r="B446" s="260"/>
      <c r="C446" s="261"/>
      <c r="D446" s="232" t="s">
        <v>177</v>
      </c>
      <c r="E446" s="262" t="s">
        <v>1</v>
      </c>
      <c r="F446" s="263" t="s">
        <v>179</v>
      </c>
      <c r="G446" s="261"/>
      <c r="H446" s="264">
        <v>14.34</v>
      </c>
      <c r="I446" s="265"/>
      <c r="J446" s="261"/>
      <c r="K446" s="261"/>
      <c r="L446" s="266"/>
      <c r="M446" s="267"/>
      <c r="N446" s="268"/>
      <c r="O446" s="268"/>
      <c r="P446" s="268"/>
      <c r="Q446" s="268"/>
      <c r="R446" s="268"/>
      <c r="S446" s="268"/>
      <c r="T446" s="269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0" t="s">
        <v>177</v>
      </c>
      <c r="AU446" s="270" t="s">
        <v>86</v>
      </c>
      <c r="AV446" s="15" t="s">
        <v>171</v>
      </c>
      <c r="AW446" s="15" t="s">
        <v>32</v>
      </c>
      <c r="AX446" s="15" t="s">
        <v>84</v>
      </c>
      <c r="AY446" s="270" t="s">
        <v>164</v>
      </c>
    </row>
    <row r="447" s="2" customFormat="1" ht="49.05" customHeight="1">
      <c r="A447" s="39"/>
      <c r="B447" s="40"/>
      <c r="C447" s="271" t="s">
        <v>490</v>
      </c>
      <c r="D447" s="271" t="s">
        <v>244</v>
      </c>
      <c r="E447" s="272" t="s">
        <v>491</v>
      </c>
      <c r="F447" s="273" t="s">
        <v>492</v>
      </c>
      <c r="G447" s="274" t="s">
        <v>169</v>
      </c>
      <c r="H447" s="275">
        <v>1</v>
      </c>
      <c r="I447" s="276"/>
      <c r="J447" s="277">
        <f>ROUND(I447*H447,2)</f>
        <v>0</v>
      </c>
      <c r="K447" s="273" t="s">
        <v>1</v>
      </c>
      <c r="L447" s="278"/>
      <c r="M447" s="279" t="s">
        <v>1</v>
      </c>
      <c r="N447" s="280" t="s">
        <v>41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248</v>
      </c>
      <c r="AT447" s="230" t="s">
        <v>244</v>
      </c>
      <c r="AU447" s="230" t="s">
        <v>86</v>
      </c>
      <c r="AY447" s="18" t="s">
        <v>164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84</v>
      </c>
      <c r="BK447" s="231">
        <f>ROUND(I447*H447,2)</f>
        <v>0</v>
      </c>
      <c r="BL447" s="18" t="s">
        <v>171</v>
      </c>
      <c r="BM447" s="230" t="s">
        <v>493</v>
      </c>
    </row>
    <row r="448" s="2" customFormat="1">
      <c r="A448" s="39"/>
      <c r="B448" s="40"/>
      <c r="C448" s="41"/>
      <c r="D448" s="232" t="s">
        <v>173</v>
      </c>
      <c r="E448" s="41"/>
      <c r="F448" s="233" t="s">
        <v>492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173</v>
      </c>
      <c r="AU448" s="18" t="s">
        <v>86</v>
      </c>
    </row>
    <row r="449" s="2" customFormat="1" ht="37.8" customHeight="1">
      <c r="A449" s="39"/>
      <c r="B449" s="40"/>
      <c r="C449" s="271" t="s">
        <v>494</v>
      </c>
      <c r="D449" s="271" t="s">
        <v>244</v>
      </c>
      <c r="E449" s="272" t="s">
        <v>495</v>
      </c>
      <c r="F449" s="273" t="s">
        <v>496</v>
      </c>
      <c r="G449" s="274" t="s">
        <v>169</v>
      </c>
      <c r="H449" s="275">
        <v>1</v>
      </c>
      <c r="I449" s="276"/>
      <c r="J449" s="277">
        <f>ROUND(I449*H449,2)</f>
        <v>0</v>
      </c>
      <c r="K449" s="273" t="s">
        <v>1</v>
      </c>
      <c r="L449" s="278"/>
      <c r="M449" s="279" t="s">
        <v>1</v>
      </c>
      <c r="N449" s="280" t="s">
        <v>41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248</v>
      </c>
      <c r="AT449" s="230" t="s">
        <v>244</v>
      </c>
      <c r="AU449" s="230" t="s">
        <v>86</v>
      </c>
      <c r="AY449" s="18" t="s">
        <v>164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84</v>
      </c>
      <c r="BK449" s="231">
        <f>ROUND(I449*H449,2)</f>
        <v>0</v>
      </c>
      <c r="BL449" s="18" t="s">
        <v>171</v>
      </c>
      <c r="BM449" s="230" t="s">
        <v>497</v>
      </c>
    </row>
    <row r="450" s="2" customFormat="1">
      <c r="A450" s="39"/>
      <c r="B450" s="40"/>
      <c r="C450" s="41"/>
      <c r="D450" s="232" t="s">
        <v>173</v>
      </c>
      <c r="E450" s="41"/>
      <c r="F450" s="233" t="s">
        <v>496</v>
      </c>
      <c r="G450" s="41"/>
      <c r="H450" s="41"/>
      <c r="I450" s="234"/>
      <c r="J450" s="41"/>
      <c r="K450" s="41"/>
      <c r="L450" s="45"/>
      <c r="M450" s="235"/>
      <c r="N450" s="236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173</v>
      </c>
      <c r="AU450" s="18" t="s">
        <v>86</v>
      </c>
    </row>
    <row r="451" s="2" customFormat="1" ht="49.05" customHeight="1">
      <c r="A451" s="39"/>
      <c r="B451" s="40"/>
      <c r="C451" s="271" t="s">
        <v>498</v>
      </c>
      <c r="D451" s="271" t="s">
        <v>244</v>
      </c>
      <c r="E451" s="272" t="s">
        <v>499</v>
      </c>
      <c r="F451" s="273" t="s">
        <v>500</v>
      </c>
      <c r="G451" s="274" t="s">
        <v>169</v>
      </c>
      <c r="H451" s="275">
        <v>1</v>
      </c>
      <c r="I451" s="276"/>
      <c r="J451" s="277">
        <f>ROUND(I451*H451,2)</f>
        <v>0</v>
      </c>
      <c r="K451" s="273" t="s">
        <v>1</v>
      </c>
      <c r="L451" s="278"/>
      <c r="M451" s="279" t="s">
        <v>1</v>
      </c>
      <c r="N451" s="280" t="s">
        <v>41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248</v>
      </c>
      <c r="AT451" s="230" t="s">
        <v>244</v>
      </c>
      <c r="AU451" s="230" t="s">
        <v>86</v>
      </c>
      <c r="AY451" s="18" t="s">
        <v>164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84</v>
      </c>
      <c r="BK451" s="231">
        <f>ROUND(I451*H451,2)</f>
        <v>0</v>
      </c>
      <c r="BL451" s="18" t="s">
        <v>171</v>
      </c>
      <c r="BM451" s="230" t="s">
        <v>501</v>
      </c>
    </row>
    <row r="452" s="2" customFormat="1">
      <c r="A452" s="39"/>
      <c r="B452" s="40"/>
      <c r="C452" s="41"/>
      <c r="D452" s="232" t="s">
        <v>173</v>
      </c>
      <c r="E452" s="41"/>
      <c r="F452" s="233" t="s">
        <v>500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173</v>
      </c>
      <c r="AU452" s="18" t="s">
        <v>86</v>
      </c>
    </row>
    <row r="453" s="2" customFormat="1" ht="37.8" customHeight="1">
      <c r="A453" s="39"/>
      <c r="B453" s="40"/>
      <c r="C453" s="271" t="s">
        <v>502</v>
      </c>
      <c r="D453" s="271" t="s">
        <v>244</v>
      </c>
      <c r="E453" s="272" t="s">
        <v>503</v>
      </c>
      <c r="F453" s="273" t="s">
        <v>504</v>
      </c>
      <c r="G453" s="274" t="s">
        <v>169</v>
      </c>
      <c r="H453" s="275">
        <v>2</v>
      </c>
      <c r="I453" s="276"/>
      <c r="J453" s="277">
        <f>ROUND(I453*H453,2)</f>
        <v>0</v>
      </c>
      <c r="K453" s="273" t="s">
        <v>1</v>
      </c>
      <c r="L453" s="278"/>
      <c r="M453" s="279" t="s">
        <v>1</v>
      </c>
      <c r="N453" s="280" t="s">
        <v>41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248</v>
      </c>
      <c r="AT453" s="230" t="s">
        <v>244</v>
      </c>
      <c r="AU453" s="230" t="s">
        <v>86</v>
      </c>
      <c r="AY453" s="18" t="s">
        <v>164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84</v>
      </c>
      <c r="BK453" s="231">
        <f>ROUND(I453*H453,2)</f>
        <v>0</v>
      </c>
      <c r="BL453" s="18" t="s">
        <v>171</v>
      </c>
      <c r="BM453" s="230" t="s">
        <v>505</v>
      </c>
    </row>
    <row r="454" s="2" customFormat="1">
      <c r="A454" s="39"/>
      <c r="B454" s="40"/>
      <c r="C454" s="41"/>
      <c r="D454" s="232" t="s">
        <v>173</v>
      </c>
      <c r="E454" s="41"/>
      <c r="F454" s="233" t="s">
        <v>504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173</v>
      </c>
      <c r="AU454" s="18" t="s">
        <v>86</v>
      </c>
    </row>
    <row r="455" s="2" customFormat="1" ht="21.75" customHeight="1">
      <c r="A455" s="39"/>
      <c r="B455" s="40"/>
      <c r="C455" s="271" t="s">
        <v>506</v>
      </c>
      <c r="D455" s="271" t="s">
        <v>244</v>
      </c>
      <c r="E455" s="272" t="s">
        <v>507</v>
      </c>
      <c r="F455" s="273" t="s">
        <v>508</v>
      </c>
      <c r="G455" s="274" t="s">
        <v>281</v>
      </c>
      <c r="H455" s="275">
        <v>0.036999999999999998</v>
      </c>
      <c r="I455" s="276"/>
      <c r="J455" s="277">
        <f>ROUND(I455*H455,2)</f>
        <v>0</v>
      </c>
      <c r="K455" s="273" t="s">
        <v>1</v>
      </c>
      <c r="L455" s="278"/>
      <c r="M455" s="279" t="s">
        <v>1</v>
      </c>
      <c r="N455" s="280" t="s">
        <v>41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248</v>
      </c>
      <c r="AT455" s="230" t="s">
        <v>244</v>
      </c>
      <c r="AU455" s="230" t="s">
        <v>86</v>
      </c>
      <c r="AY455" s="18" t="s">
        <v>164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84</v>
      </c>
      <c r="BK455" s="231">
        <f>ROUND(I455*H455,2)</f>
        <v>0</v>
      </c>
      <c r="BL455" s="18" t="s">
        <v>171</v>
      </c>
      <c r="BM455" s="230" t="s">
        <v>509</v>
      </c>
    </row>
    <row r="456" s="2" customFormat="1">
      <c r="A456" s="39"/>
      <c r="B456" s="40"/>
      <c r="C456" s="41"/>
      <c r="D456" s="232" t="s">
        <v>173</v>
      </c>
      <c r="E456" s="41"/>
      <c r="F456" s="233" t="s">
        <v>508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173</v>
      </c>
      <c r="AU456" s="18" t="s">
        <v>86</v>
      </c>
    </row>
    <row r="457" s="12" customFormat="1" ht="22.8" customHeight="1">
      <c r="A457" s="12"/>
      <c r="B457" s="203"/>
      <c r="C457" s="204"/>
      <c r="D457" s="205" t="s">
        <v>75</v>
      </c>
      <c r="E457" s="217" t="s">
        <v>171</v>
      </c>
      <c r="F457" s="217" t="s">
        <v>510</v>
      </c>
      <c r="G457" s="204"/>
      <c r="H457" s="204"/>
      <c r="I457" s="207"/>
      <c r="J457" s="218">
        <f>BK457</f>
        <v>0</v>
      </c>
      <c r="K457" s="204"/>
      <c r="L457" s="209"/>
      <c r="M457" s="210"/>
      <c r="N457" s="211"/>
      <c r="O457" s="211"/>
      <c r="P457" s="212">
        <f>SUM(P458:P532)</f>
        <v>0</v>
      </c>
      <c r="Q457" s="211"/>
      <c r="R457" s="212">
        <f>SUM(R458:R532)</f>
        <v>16.909886200000003</v>
      </c>
      <c r="S457" s="211"/>
      <c r="T457" s="213">
        <f>SUM(T458:T532)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84</v>
      </c>
      <c r="AT457" s="215" t="s">
        <v>75</v>
      </c>
      <c r="AU457" s="215" t="s">
        <v>84</v>
      </c>
      <c r="AY457" s="214" t="s">
        <v>164</v>
      </c>
      <c r="BK457" s="216">
        <f>SUM(BK458:BK532)</f>
        <v>0</v>
      </c>
    </row>
    <row r="458" s="2" customFormat="1" ht="16.5" customHeight="1">
      <c r="A458" s="39"/>
      <c r="B458" s="40"/>
      <c r="C458" s="219" t="s">
        <v>511</v>
      </c>
      <c r="D458" s="219" t="s">
        <v>166</v>
      </c>
      <c r="E458" s="220" t="s">
        <v>512</v>
      </c>
      <c r="F458" s="221" t="s">
        <v>513</v>
      </c>
      <c r="G458" s="222" t="s">
        <v>212</v>
      </c>
      <c r="H458" s="223">
        <v>3.048</v>
      </c>
      <c r="I458" s="224"/>
      <c r="J458" s="225">
        <f>ROUND(I458*H458,2)</f>
        <v>0</v>
      </c>
      <c r="K458" s="221" t="s">
        <v>170</v>
      </c>
      <c r="L458" s="45"/>
      <c r="M458" s="226" t="s">
        <v>1</v>
      </c>
      <c r="N458" s="227" t="s">
        <v>41</v>
      </c>
      <c r="O458" s="92"/>
      <c r="P458" s="228">
        <f>O458*H458</f>
        <v>0</v>
      </c>
      <c r="Q458" s="228">
        <v>2.5020099999999998</v>
      </c>
      <c r="R458" s="228">
        <f>Q458*H458</f>
        <v>7.6261264799999999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171</v>
      </c>
      <c r="AT458" s="230" t="s">
        <v>166</v>
      </c>
      <c r="AU458" s="230" t="s">
        <v>86</v>
      </c>
      <c r="AY458" s="18" t="s">
        <v>164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84</v>
      </c>
      <c r="BK458" s="231">
        <f>ROUND(I458*H458,2)</f>
        <v>0</v>
      </c>
      <c r="BL458" s="18" t="s">
        <v>171</v>
      </c>
      <c r="BM458" s="230" t="s">
        <v>514</v>
      </c>
    </row>
    <row r="459" s="2" customFormat="1">
      <c r="A459" s="39"/>
      <c r="B459" s="40"/>
      <c r="C459" s="41"/>
      <c r="D459" s="232" t="s">
        <v>173</v>
      </c>
      <c r="E459" s="41"/>
      <c r="F459" s="233" t="s">
        <v>515</v>
      </c>
      <c r="G459" s="41"/>
      <c r="H459" s="41"/>
      <c r="I459" s="234"/>
      <c r="J459" s="41"/>
      <c r="K459" s="41"/>
      <c r="L459" s="45"/>
      <c r="M459" s="235"/>
      <c r="N459" s="236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173</v>
      </c>
      <c r="AU459" s="18" t="s">
        <v>86</v>
      </c>
    </row>
    <row r="460" s="2" customFormat="1">
      <c r="A460" s="39"/>
      <c r="B460" s="40"/>
      <c r="C460" s="41"/>
      <c r="D460" s="237" t="s">
        <v>175</v>
      </c>
      <c r="E460" s="41"/>
      <c r="F460" s="238" t="s">
        <v>516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175</v>
      </c>
      <c r="AU460" s="18" t="s">
        <v>86</v>
      </c>
    </row>
    <row r="461" s="13" customFormat="1">
      <c r="A461" s="13"/>
      <c r="B461" s="239"/>
      <c r="C461" s="240"/>
      <c r="D461" s="232" t="s">
        <v>177</v>
      </c>
      <c r="E461" s="241" t="s">
        <v>1</v>
      </c>
      <c r="F461" s="242" t="s">
        <v>517</v>
      </c>
      <c r="G461" s="240"/>
      <c r="H461" s="241" t="s">
        <v>1</v>
      </c>
      <c r="I461" s="243"/>
      <c r="J461" s="240"/>
      <c r="K461" s="240"/>
      <c r="L461" s="244"/>
      <c r="M461" s="245"/>
      <c r="N461" s="246"/>
      <c r="O461" s="246"/>
      <c r="P461" s="246"/>
      <c r="Q461" s="246"/>
      <c r="R461" s="246"/>
      <c r="S461" s="246"/>
      <c r="T461" s="24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8" t="s">
        <v>177</v>
      </c>
      <c r="AU461" s="248" t="s">
        <v>86</v>
      </c>
      <c r="AV461" s="13" t="s">
        <v>84</v>
      </c>
      <c r="AW461" s="13" t="s">
        <v>32</v>
      </c>
      <c r="AX461" s="13" t="s">
        <v>76</v>
      </c>
      <c r="AY461" s="248" t="s">
        <v>164</v>
      </c>
    </row>
    <row r="462" s="14" customFormat="1">
      <c r="A462" s="14"/>
      <c r="B462" s="249"/>
      <c r="C462" s="250"/>
      <c r="D462" s="232" t="s">
        <v>177</v>
      </c>
      <c r="E462" s="251" t="s">
        <v>1</v>
      </c>
      <c r="F462" s="252" t="s">
        <v>518</v>
      </c>
      <c r="G462" s="250"/>
      <c r="H462" s="253">
        <v>0.73199999999999998</v>
      </c>
      <c r="I462" s="254"/>
      <c r="J462" s="250"/>
      <c r="K462" s="250"/>
      <c r="L462" s="255"/>
      <c r="M462" s="256"/>
      <c r="N462" s="257"/>
      <c r="O462" s="257"/>
      <c r="P462" s="257"/>
      <c r="Q462" s="257"/>
      <c r="R462" s="257"/>
      <c r="S462" s="257"/>
      <c r="T462" s="258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9" t="s">
        <v>177</v>
      </c>
      <c r="AU462" s="259" t="s">
        <v>86</v>
      </c>
      <c r="AV462" s="14" t="s">
        <v>86</v>
      </c>
      <c r="AW462" s="14" t="s">
        <v>32</v>
      </c>
      <c r="AX462" s="14" t="s">
        <v>76</v>
      </c>
      <c r="AY462" s="259" t="s">
        <v>164</v>
      </c>
    </row>
    <row r="463" s="14" customFormat="1">
      <c r="A463" s="14"/>
      <c r="B463" s="249"/>
      <c r="C463" s="250"/>
      <c r="D463" s="232" t="s">
        <v>177</v>
      </c>
      <c r="E463" s="251" t="s">
        <v>1</v>
      </c>
      <c r="F463" s="252" t="s">
        <v>519</v>
      </c>
      <c r="G463" s="250"/>
      <c r="H463" s="253">
        <v>0.54900000000000004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177</v>
      </c>
      <c r="AU463" s="259" t="s">
        <v>86</v>
      </c>
      <c r="AV463" s="14" t="s">
        <v>86</v>
      </c>
      <c r="AW463" s="14" t="s">
        <v>32</v>
      </c>
      <c r="AX463" s="14" t="s">
        <v>76</v>
      </c>
      <c r="AY463" s="259" t="s">
        <v>164</v>
      </c>
    </row>
    <row r="464" s="14" customFormat="1">
      <c r="A464" s="14"/>
      <c r="B464" s="249"/>
      <c r="C464" s="250"/>
      <c r="D464" s="232" t="s">
        <v>177</v>
      </c>
      <c r="E464" s="251" t="s">
        <v>1</v>
      </c>
      <c r="F464" s="252" t="s">
        <v>520</v>
      </c>
      <c r="G464" s="250"/>
      <c r="H464" s="253">
        <v>0.33600000000000002</v>
      </c>
      <c r="I464" s="254"/>
      <c r="J464" s="250"/>
      <c r="K464" s="250"/>
      <c r="L464" s="255"/>
      <c r="M464" s="256"/>
      <c r="N464" s="257"/>
      <c r="O464" s="257"/>
      <c r="P464" s="257"/>
      <c r="Q464" s="257"/>
      <c r="R464" s="257"/>
      <c r="S464" s="257"/>
      <c r="T464" s="25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9" t="s">
        <v>177</v>
      </c>
      <c r="AU464" s="259" t="s">
        <v>86</v>
      </c>
      <c r="AV464" s="14" t="s">
        <v>86</v>
      </c>
      <c r="AW464" s="14" t="s">
        <v>32</v>
      </c>
      <c r="AX464" s="14" t="s">
        <v>76</v>
      </c>
      <c r="AY464" s="259" t="s">
        <v>164</v>
      </c>
    </row>
    <row r="465" s="14" customFormat="1">
      <c r="A465" s="14"/>
      <c r="B465" s="249"/>
      <c r="C465" s="250"/>
      <c r="D465" s="232" t="s">
        <v>177</v>
      </c>
      <c r="E465" s="251" t="s">
        <v>1</v>
      </c>
      <c r="F465" s="252" t="s">
        <v>521</v>
      </c>
      <c r="G465" s="250"/>
      <c r="H465" s="253">
        <v>0.54900000000000004</v>
      </c>
      <c r="I465" s="254"/>
      <c r="J465" s="250"/>
      <c r="K465" s="250"/>
      <c r="L465" s="255"/>
      <c r="M465" s="256"/>
      <c r="N465" s="257"/>
      <c r="O465" s="257"/>
      <c r="P465" s="257"/>
      <c r="Q465" s="257"/>
      <c r="R465" s="257"/>
      <c r="S465" s="257"/>
      <c r="T465" s="258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9" t="s">
        <v>177</v>
      </c>
      <c r="AU465" s="259" t="s">
        <v>86</v>
      </c>
      <c r="AV465" s="14" t="s">
        <v>86</v>
      </c>
      <c r="AW465" s="14" t="s">
        <v>32</v>
      </c>
      <c r="AX465" s="14" t="s">
        <v>76</v>
      </c>
      <c r="AY465" s="259" t="s">
        <v>164</v>
      </c>
    </row>
    <row r="466" s="13" customFormat="1">
      <c r="A466" s="13"/>
      <c r="B466" s="239"/>
      <c r="C466" s="240"/>
      <c r="D466" s="232" t="s">
        <v>177</v>
      </c>
      <c r="E466" s="241" t="s">
        <v>1</v>
      </c>
      <c r="F466" s="242" t="s">
        <v>522</v>
      </c>
      <c r="G466" s="240"/>
      <c r="H466" s="241" t="s">
        <v>1</v>
      </c>
      <c r="I466" s="243"/>
      <c r="J466" s="240"/>
      <c r="K466" s="240"/>
      <c r="L466" s="244"/>
      <c r="M466" s="245"/>
      <c r="N466" s="246"/>
      <c r="O466" s="246"/>
      <c r="P466" s="246"/>
      <c r="Q466" s="246"/>
      <c r="R466" s="246"/>
      <c r="S466" s="246"/>
      <c r="T466" s="24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8" t="s">
        <v>177</v>
      </c>
      <c r="AU466" s="248" t="s">
        <v>86</v>
      </c>
      <c r="AV466" s="13" t="s">
        <v>84</v>
      </c>
      <c r="AW466" s="13" t="s">
        <v>32</v>
      </c>
      <c r="AX466" s="13" t="s">
        <v>76</v>
      </c>
      <c r="AY466" s="248" t="s">
        <v>164</v>
      </c>
    </row>
    <row r="467" s="14" customFormat="1">
      <c r="A467" s="14"/>
      <c r="B467" s="249"/>
      <c r="C467" s="250"/>
      <c r="D467" s="232" t="s">
        <v>177</v>
      </c>
      <c r="E467" s="251" t="s">
        <v>1</v>
      </c>
      <c r="F467" s="252" t="s">
        <v>523</v>
      </c>
      <c r="G467" s="250"/>
      <c r="H467" s="253">
        <v>0.88200000000000001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9" t="s">
        <v>177</v>
      </c>
      <c r="AU467" s="259" t="s">
        <v>86</v>
      </c>
      <c r="AV467" s="14" t="s">
        <v>86</v>
      </c>
      <c r="AW467" s="14" t="s">
        <v>32</v>
      </c>
      <c r="AX467" s="14" t="s">
        <v>76</v>
      </c>
      <c r="AY467" s="259" t="s">
        <v>164</v>
      </c>
    </row>
    <row r="468" s="15" customFormat="1">
      <c r="A468" s="15"/>
      <c r="B468" s="260"/>
      <c r="C468" s="261"/>
      <c r="D468" s="232" t="s">
        <v>177</v>
      </c>
      <c r="E468" s="262" t="s">
        <v>1</v>
      </c>
      <c r="F468" s="263" t="s">
        <v>179</v>
      </c>
      <c r="G468" s="261"/>
      <c r="H468" s="264">
        <v>3.048</v>
      </c>
      <c r="I468" s="265"/>
      <c r="J468" s="261"/>
      <c r="K468" s="261"/>
      <c r="L468" s="266"/>
      <c r="M468" s="267"/>
      <c r="N468" s="268"/>
      <c r="O468" s="268"/>
      <c r="P468" s="268"/>
      <c r="Q468" s="268"/>
      <c r="R468" s="268"/>
      <c r="S468" s="268"/>
      <c r="T468" s="269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0" t="s">
        <v>177</v>
      </c>
      <c r="AU468" s="270" t="s">
        <v>86</v>
      </c>
      <c r="AV468" s="15" t="s">
        <v>171</v>
      </c>
      <c r="AW468" s="15" t="s">
        <v>32</v>
      </c>
      <c r="AX468" s="15" t="s">
        <v>84</v>
      </c>
      <c r="AY468" s="270" t="s">
        <v>164</v>
      </c>
    </row>
    <row r="469" s="2" customFormat="1" ht="24.15" customHeight="1">
      <c r="A469" s="39"/>
      <c r="B469" s="40"/>
      <c r="C469" s="219" t="s">
        <v>524</v>
      </c>
      <c r="D469" s="219" t="s">
        <v>166</v>
      </c>
      <c r="E469" s="220" t="s">
        <v>525</v>
      </c>
      <c r="F469" s="221" t="s">
        <v>526</v>
      </c>
      <c r="G469" s="222" t="s">
        <v>188</v>
      </c>
      <c r="H469" s="223">
        <v>24.625</v>
      </c>
      <c r="I469" s="224"/>
      <c r="J469" s="225">
        <f>ROUND(I469*H469,2)</f>
        <v>0</v>
      </c>
      <c r="K469" s="221" t="s">
        <v>170</v>
      </c>
      <c r="L469" s="45"/>
      <c r="M469" s="226" t="s">
        <v>1</v>
      </c>
      <c r="N469" s="227" t="s">
        <v>41</v>
      </c>
      <c r="O469" s="92"/>
      <c r="P469" s="228">
        <f>O469*H469</f>
        <v>0</v>
      </c>
      <c r="Q469" s="228">
        <v>0.0053299999999999997</v>
      </c>
      <c r="R469" s="228">
        <f>Q469*H469</f>
        <v>0.13125124999999999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171</v>
      </c>
      <c r="AT469" s="230" t="s">
        <v>166</v>
      </c>
      <c r="AU469" s="230" t="s">
        <v>86</v>
      </c>
      <c r="AY469" s="18" t="s">
        <v>164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84</v>
      </c>
      <c r="BK469" s="231">
        <f>ROUND(I469*H469,2)</f>
        <v>0</v>
      </c>
      <c r="BL469" s="18" t="s">
        <v>171</v>
      </c>
      <c r="BM469" s="230" t="s">
        <v>527</v>
      </c>
    </row>
    <row r="470" s="2" customFormat="1">
      <c r="A470" s="39"/>
      <c r="B470" s="40"/>
      <c r="C470" s="41"/>
      <c r="D470" s="232" t="s">
        <v>173</v>
      </c>
      <c r="E470" s="41"/>
      <c r="F470" s="233" t="s">
        <v>528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173</v>
      </c>
      <c r="AU470" s="18" t="s">
        <v>86</v>
      </c>
    </row>
    <row r="471" s="2" customFormat="1">
      <c r="A471" s="39"/>
      <c r="B471" s="40"/>
      <c r="C471" s="41"/>
      <c r="D471" s="237" t="s">
        <v>175</v>
      </c>
      <c r="E471" s="41"/>
      <c r="F471" s="238" t="s">
        <v>529</v>
      </c>
      <c r="G471" s="41"/>
      <c r="H471" s="41"/>
      <c r="I471" s="234"/>
      <c r="J471" s="41"/>
      <c r="K471" s="41"/>
      <c r="L471" s="45"/>
      <c r="M471" s="235"/>
      <c r="N471" s="236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175</v>
      </c>
      <c r="AU471" s="18" t="s">
        <v>86</v>
      </c>
    </row>
    <row r="472" s="14" customFormat="1">
      <c r="A472" s="14"/>
      <c r="B472" s="249"/>
      <c r="C472" s="250"/>
      <c r="D472" s="232" t="s">
        <v>177</v>
      </c>
      <c r="E472" s="251" t="s">
        <v>1</v>
      </c>
      <c r="F472" s="252" t="s">
        <v>530</v>
      </c>
      <c r="G472" s="250"/>
      <c r="H472" s="253">
        <v>7.3200000000000003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9" t="s">
        <v>177</v>
      </c>
      <c r="AU472" s="259" t="s">
        <v>86</v>
      </c>
      <c r="AV472" s="14" t="s">
        <v>86</v>
      </c>
      <c r="AW472" s="14" t="s">
        <v>32</v>
      </c>
      <c r="AX472" s="14" t="s">
        <v>76</v>
      </c>
      <c r="AY472" s="259" t="s">
        <v>164</v>
      </c>
    </row>
    <row r="473" s="14" customFormat="1">
      <c r="A473" s="14"/>
      <c r="B473" s="249"/>
      <c r="C473" s="250"/>
      <c r="D473" s="232" t="s">
        <v>177</v>
      </c>
      <c r="E473" s="251" t="s">
        <v>1</v>
      </c>
      <c r="F473" s="252" t="s">
        <v>531</v>
      </c>
      <c r="G473" s="250"/>
      <c r="H473" s="253">
        <v>5.4900000000000002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177</v>
      </c>
      <c r="AU473" s="259" t="s">
        <v>86</v>
      </c>
      <c r="AV473" s="14" t="s">
        <v>86</v>
      </c>
      <c r="AW473" s="14" t="s">
        <v>32</v>
      </c>
      <c r="AX473" s="14" t="s">
        <v>76</v>
      </c>
      <c r="AY473" s="259" t="s">
        <v>164</v>
      </c>
    </row>
    <row r="474" s="14" customFormat="1">
      <c r="A474" s="14"/>
      <c r="B474" s="249"/>
      <c r="C474" s="250"/>
      <c r="D474" s="232" t="s">
        <v>177</v>
      </c>
      <c r="E474" s="251" t="s">
        <v>1</v>
      </c>
      <c r="F474" s="252" t="s">
        <v>532</v>
      </c>
      <c r="G474" s="250"/>
      <c r="H474" s="253">
        <v>3.355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9" t="s">
        <v>177</v>
      </c>
      <c r="AU474" s="259" t="s">
        <v>86</v>
      </c>
      <c r="AV474" s="14" t="s">
        <v>86</v>
      </c>
      <c r="AW474" s="14" t="s">
        <v>32</v>
      </c>
      <c r="AX474" s="14" t="s">
        <v>76</v>
      </c>
      <c r="AY474" s="259" t="s">
        <v>164</v>
      </c>
    </row>
    <row r="475" s="14" customFormat="1">
      <c r="A475" s="14"/>
      <c r="B475" s="249"/>
      <c r="C475" s="250"/>
      <c r="D475" s="232" t="s">
        <v>177</v>
      </c>
      <c r="E475" s="251" t="s">
        <v>1</v>
      </c>
      <c r="F475" s="252" t="s">
        <v>533</v>
      </c>
      <c r="G475" s="250"/>
      <c r="H475" s="253">
        <v>5.4900000000000002</v>
      </c>
      <c r="I475" s="254"/>
      <c r="J475" s="250"/>
      <c r="K475" s="250"/>
      <c r="L475" s="255"/>
      <c r="M475" s="256"/>
      <c r="N475" s="257"/>
      <c r="O475" s="257"/>
      <c r="P475" s="257"/>
      <c r="Q475" s="257"/>
      <c r="R475" s="257"/>
      <c r="S475" s="257"/>
      <c r="T475" s="25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9" t="s">
        <v>177</v>
      </c>
      <c r="AU475" s="259" t="s">
        <v>86</v>
      </c>
      <c r="AV475" s="14" t="s">
        <v>86</v>
      </c>
      <c r="AW475" s="14" t="s">
        <v>32</v>
      </c>
      <c r="AX475" s="14" t="s">
        <v>76</v>
      </c>
      <c r="AY475" s="259" t="s">
        <v>164</v>
      </c>
    </row>
    <row r="476" s="14" customFormat="1">
      <c r="A476" s="14"/>
      <c r="B476" s="249"/>
      <c r="C476" s="250"/>
      <c r="D476" s="232" t="s">
        <v>177</v>
      </c>
      <c r="E476" s="251" t="s">
        <v>1</v>
      </c>
      <c r="F476" s="252" t="s">
        <v>534</v>
      </c>
      <c r="G476" s="250"/>
      <c r="H476" s="253">
        <v>2.9700000000000002</v>
      </c>
      <c r="I476" s="254"/>
      <c r="J476" s="250"/>
      <c r="K476" s="250"/>
      <c r="L476" s="255"/>
      <c r="M476" s="256"/>
      <c r="N476" s="257"/>
      <c r="O476" s="257"/>
      <c r="P476" s="257"/>
      <c r="Q476" s="257"/>
      <c r="R476" s="257"/>
      <c r="S476" s="257"/>
      <c r="T476" s="258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9" t="s">
        <v>177</v>
      </c>
      <c r="AU476" s="259" t="s">
        <v>86</v>
      </c>
      <c r="AV476" s="14" t="s">
        <v>86</v>
      </c>
      <c r="AW476" s="14" t="s">
        <v>32</v>
      </c>
      <c r="AX476" s="14" t="s">
        <v>76</v>
      </c>
      <c r="AY476" s="259" t="s">
        <v>164</v>
      </c>
    </row>
    <row r="477" s="15" customFormat="1">
      <c r="A477" s="15"/>
      <c r="B477" s="260"/>
      <c r="C477" s="261"/>
      <c r="D477" s="232" t="s">
        <v>177</v>
      </c>
      <c r="E477" s="262" t="s">
        <v>1</v>
      </c>
      <c r="F477" s="263" t="s">
        <v>179</v>
      </c>
      <c r="G477" s="261"/>
      <c r="H477" s="264">
        <v>24.625</v>
      </c>
      <c r="I477" s="265"/>
      <c r="J477" s="261"/>
      <c r="K477" s="261"/>
      <c r="L477" s="266"/>
      <c r="M477" s="267"/>
      <c r="N477" s="268"/>
      <c r="O477" s="268"/>
      <c r="P477" s="268"/>
      <c r="Q477" s="268"/>
      <c r="R477" s="268"/>
      <c r="S477" s="268"/>
      <c r="T477" s="269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0" t="s">
        <v>177</v>
      </c>
      <c r="AU477" s="270" t="s">
        <v>86</v>
      </c>
      <c r="AV477" s="15" t="s">
        <v>171</v>
      </c>
      <c r="AW477" s="15" t="s">
        <v>32</v>
      </c>
      <c r="AX477" s="15" t="s">
        <v>84</v>
      </c>
      <c r="AY477" s="270" t="s">
        <v>164</v>
      </c>
    </row>
    <row r="478" s="2" customFormat="1" ht="24.15" customHeight="1">
      <c r="A478" s="39"/>
      <c r="B478" s="40"/>
      <c r="C478" s="219" t="s">
        <v>535</v>
      </c>
      <c r="D478" s="219" t="s">
        <v>166</v>
      </c>
      <c r="E478" s="220" t="s">
        <v>536</v>
      </c>
      <c r="F478" s="221" t="s">
        <v>537</v>
      </c>
      <c r="G478" s="222" t="s">
        <v>188</v>
      </c>
      <c r="H478" s="223">
        <v>24.625</v>
      </c>
      <c r="I478" s="224"/>
      <c r="J478" s="225">
        <f>ROUND(I478*H478,2)</f>
        <v>0</v>
      </c>
      <c r="K478" s="221" t="s">
        <v>170</v>
      </c>
      <c r="L478" s="45"/>
      <c r="M478" s="226" t="s">
        <v>1</v>
      </c>
      <c r="N478" s="227" t="s">
        <v>41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171</v>
      </c>
      <c r="AT478" s="230" t="s">
        <v>166</v>
      </c>
      <c r="AU478" s="230" t="s">
        <v>86</v>
      </c>
      <c r="AY478" s="18" t="s">
        <v>164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84</v>
      </c>
      <c r="BK478" s="231">
        <f>ROUND(I478*H478,2)</f>
        <v>0</v>
      </c>
      <c r="BL478" s="18" t="s">
        <v>171</v>
      </c>
      <c r="BM478" s="230" t="s">
        <v>538</v>
      </c>
    </row>
    <row r="479" s="2" customFormat="1">
      <c r="A479" s="39"/>
      <c r="B479" s="40"/>
      <c r="C479" s="41"/>
      <c r="D479" s="232" t="s">
        <v>173</v>
      </c>
      <c r="E479" s="41"/>
      <c r="F479" s="233" t="s">
        <v>539</v>
      </c>
      <c r="G479" s="41"/>
      <c r="H479" s="41"/>
      <c r="I479" s="234"/>
      <c r="J479" s="41"/>
      <c r="K479" s="41"/>
      <c r="L479" s="45"/>
      <c r="M479" s="235"/>
      <c r="N479" s="236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173</v>
      </c>
      <c r="AU479" s="18" t="s">
        <v>86</v>
      </c>
    </row>
    <row r="480" s="2" customFormat="1">
      <c r="A480" s="39"/>
      <c r="B480" s="40"/>
      <c r="C480" s="41"/>
      <c r="D480" s="237" t="s">
        <v>175</v>
      </c>
      <c r="E480" s="41"/>
      <c r="F480" s="238" t="s">
        <v>540</v>
      </c>
      <c r="G480" s="41"/>
      <c r="H480" s="41"/>
      <c r="I480" s="234"/>
      <c r="J480" s="41"/>
      <c r="K480" s="41"/>
      <c r="L480" s="45"/>
      <c r="M480" s="235"/>
      <c r="N480" s="236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175</v>
      </c>
      <c r="AU480" s="18" t="s">
        <v>86</v>
      </c>
    </row>
    <row r="481" s="2" customFormat="1" ht="24.15" customHeight="1">
      <c r="A481" s="39"/>
      <c r="B481" s="40"/>
      <c r="C481" s="219" t="s">
        <v>541</v>
      </c>
      <c r="D481" s="219" t="s">
        <v>166</v>
      </c>
      <c r="E481" s="220" t="s">
        <v>542</v>
      </c>
      <c r="F481" s="221" t="s">
        <v>543</v>
      </c>
      <c r="G481" s="222" t="s">
        <v>188</v>
      </c>
      <c r="H481" s="223">
        <v>24.625</v>
      </c>
      <c r="I481" s="224"/>
      <c r="J481" s="225">
        <f>ROUND(I481*H481,2)</f>
        <v>0</v>
      </c>
      <c r="K481" s="221" t="s">
        <v>170</v>
      </c>
      <c r="L481" s="45"/>
      <c r="M481" s="226" t="s">
        <v>1</v>
      </c>
      <c r="N481" s="227" t="s">
        <v>41</v>
      </c>
      <c r="O481" s="92"/>
      <c r="P481" s="228">
        <f>O481*H481</f>
        <v>0</v>
      </c>
      <c r="Q481" s="228">
        <v>0.00088000000000000003</v>
      </c>
      <c r="R481" s="228">
        <f>Q481*H481</f>
        <v>0.021670000000000002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171</v>
      </c>
      <c r="AT481" s="230" t="s">
        <v>166</v>
      </c>
      <c r="AU481" s="230" t="s">
        <v>86</v>
      </c>
      <c r="AY481" s="18" t="s">
        <v>164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84</v>
      </c>
      <c r="BK481" s="231">
        <f>ROUND(I481*H481,2)</f>
        <v>0</v>
      </c>
      <c r="BL481" s="18" t="s">
        <v>171</v>
      </c>
      <c r="BM481" s="230" t="s">
        <v>544</v>
      </c>
    </row>
    <row r="482" s="2" customFormat="1">
      <c r="A482" s="39"/>
      <c r="B482" s="40"/>
      <c r="C482" s="41"/>
      <c r="D482" s="232" t="s">
        <v>173</v>
      </c>
      <c r="E482" s="41"/>
      <c r="F482" s="233" t="s">
        <v>545</v>
      </c>
      <c r="G482" s="41"/>
      <c r="H482" s="41"/>
      <c r="I482" s="234"/>
      <c r="J482" s="41"/>
      <c r="K482" s="41"/>
      <c r="L482" s="45"/>
      <c r="M482" s="235"/>
      <c r="N482" s="236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173</v>
      </c>
      <c r="AU482" s="18" t="s">
        <v>86</v>
      </c>
    </row>
    <row r="483" s="2" customFormat="1">
      <c r="A483" s="39"/>
      <c r="B483" s="40"/>
      <c r="C483" s="41"/>
      <c r="D483" s="237" t="s">
        <v>175</v>
      </c>
      <c r="E483" s="41"/>
      <c r="F483" s="238" t="s">
        <v>546</v>
      </c>
      <c r="G483" s="41"/>
      <c r="H483" s="41"/>
      <c r="I483" s="234"/>
      <c r="J483" s="41"/>
      <c r="K483" s="41"/>
      <c r="L483" s="45"/>
      <c r="M483" s="235"/>
      <c r="N483" s="236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175</v>
      </c>
      <c r="AU483" s="18" t="s">
        <v>86</v>
      </c>
    </row>
    <row r="484" s="2" customFormat="1" ht="24.15" customHeight="1">
      <c r="A484" s="39"/>
      <c r="B484" s="40"/>
      <c r="C484" s="219" t="s">
        <v>547</v>
      </c>
      <c r="D484" s="219" t="s">
        <v>166</v>
      </c>
      <c r="E484" s="220" t="s">
        <v>548</v>
      </c>
      <c r="F484" s="221" t="s">
        <v>549</v>
      </c>
      <c r="G484" s="222" t="s">
        <v>188</v>
      </c>
      <c r="H484" s="223">
        <v>24.625</v>
      </c>
      <c r="I484" s="224"/>
      <c r="J484" s="225">
        <f>ROUND(I484*H484,2)</f>
        <v>0</v>
      </c>
      <c r="K484" s="221" t="s">
        <v>170</v>
      </c>
      <c r="L484" s="45"/>
      <c r="M484" s="226" t="s">
        <v>1</v>
      </c>
      <c r="N484" s="227" t="s">
        <v>41</v>
      </c>
      <c r="O484" s="92"/>
      <c r="P484" s="228">
        <f>O484*H484</f>
        <v>0</v>
      </c>
      <c r="Q484" s="228">
        <v>0</v>
      </c>
      <c r="R484" s="228">
        <f>Q484*H484</f>
        <v>0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171</v>
      </c>
      <c r="AT484" s="230" t="s">
        <v>166</v>
      </c>
      <c r="AU484" s="230" t="s">
        <v>86</v>
      </c>
      <c r="AY484" s="18" t="s">
        <v>164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84</v>
      </c>
      <c r="BK484" s="231">
        <f>ROUND(I484*H484,2)</f>
        <v>0</v>
      </c>
      <c r="BL484" s="18" t="s">
        <v>171</v>
      </c>
      <c r="BM484" s="230" t="s">
        <v>550</v>
      </c>
    </row>
    <row r="485" s="2" customFormat="1">
      <c r="A485" s="39"/>
      <c r="B485" s="40"/>
      <c r="C485" s="41"/>
      <c r="D485" s="232" t="s">
        <v>173</v>
      </c>
      <c r="E485" s="41"/>
      <c r="F485" s="233" t="s">
        <v>551</v>
      </c>
      <c r="G485" s="41"/>
      <c r="H485" s="41"/>
      <c r="I485" s="234"/>
      <c r="J485" s="41"/>
      <c r="K485" s="41"/>
      <c r="L485" s="45"/>
      <c r="M485" s="235"/>
      <c r="N485" s="236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173</v>
      </c>
      <c r="AU485" s="18" t="s">
        <v>86</v>
      </c>
    </row>
    <row r="486" s="2" customFormat="1">
      <c r="A486" s="39"/>
      <c r="B486" s="40"/>
      <c r="C486" s="41"/>
      <c r="D486" s="237" t="s">
        <v>175</v>
      </c>
      <c r="E486" s="41"/>
      <c r="F486" s="238" t="s">
        <v>552</v>
      </c>
      <c r="G486" s="41"/>
      <c r="H486" s="41"/>
      <c r="I486" s="234"/>
      <c r="J486" s="41"/>
      <c r="K486" s="41"/>
      <c r="L486" s="45"/>
      <c r="M486" s="235"/>
      <c r="N486" s="236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175</v>
      </c>
      <c r="AU486" s="18" t="s">
        <v>86</v>
      </c>
    </row>
    <row r="487" s="2" customFormat="1" ht="16.5" customHeight="1">
      <c r="A487" s="39"/>
      <c r="B487" s="40"/>
      <c r="C487" s="219" t="s">
        <v>553</v>
      </c>
      <c r="D487" s="219" t="s">
        <v>166</v>
      </c>
      <c r="E487" s="220" t="s">
        <v>554</v>
      </c>
      <c r="F487" s="221" t="s">
        <v>555</v>
      </c>
      <c r="G487" s="222" t="s">
        <v>281</v>
      </c>
      <c r="H487" s="223">
        <v>0.17399999999999999</v>
      </c>
      <c r="I487" s="224"/>
      <c r="J487" s="225">
        <f>ROUND(I487*H487,2)</f>
        <v>0</v>
      </c>
      <c r="K487" s="221" t="s">
        <v>170</v>
      </c>
      <c r="L487" s="45"/>
      <c r="M487" s="226" t="s">
        <v>1</v>
      </c>
      <c r="N487" s="227" t="s">
        <v>41</v>
      </c>
      <c r="O487" s="92"/>
      <c r="P487" s="228">
        <f>O487*H487</f>
        <v>0</v>
      </c>
      <c r="Q487" s="228">
        <v>1.06277</v>
      </c>
      <c r="R487" s="228">
        <f>Q487*H487</f>
        <v>0.18492197999999999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171</v>
      </c>
      <c r="AT487" s="230" t="s">
        <v>166</v>
      </c>
      <c r="AU487" s="230" t="s">
        <v>86</v>
      </c>
      <c r="AY487" s="18" t="s">
        <v>164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84</v>
      </c>
      <c r="BK487" s="231">
        <f>ROUND(I487*H487,2)</f>
        <v>0</v>
      </c>
      <c r="BL487" s="18" t="s">
        <v>171</v>
      </c>
      <c r="BM487" s="230" t="s">
        <v>556</v>
      </c>
    </row>
    <row r="488" s="2" customFormat="1">
      <c r="A488" s="39"/>
      <c r="B488" s="40"/>
      <c r="C488" s="41"/>
      <c r="D488" s="232" t="s">
        <v>173</v>
      </c>
      <c r="E488" s="41"/>
      <c r="F488" s="233" t="s">
        <v>557</v>
      </c>
      <c r="G488" s="41"/>
      <c r="H488" s="41"/>
      <c r="I488" s="234"/>
      <c r="J488" s="41"/>
      <c r="K488" s="41"/>
      <c r="L488" s="45"/>
      <c r="M488" s="235"/>
      <c r="N488" s="236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173</v>
      </c>
      <c r="AU488" s="18" t="s">
        <v>86</v>
      </c>
    </row>
    <row r="489" s="2" customFormat="1">
      <c r="A489" s="39"/>
      <c r="B489" s="40"/>
      <c r="C489" s="41"/>
      <c r="D489" s="237" t="s">
        <v>175</v>
      </c>
      <c r="E489" s="41"/>
      <c r="F489" s="238" t="s">
        <v>558</v>
      </c>
      <c r="G489" s="41"/>
      <c r="H489" s="41"/>
      <c r="I489" s="234"/>
      <c r="J489" s="41"/>
      <c r="K489" s="41"/>
      <c r="L489" s="45"/>
      <c r="M489" s="235"/>
      <c r="N489" s="236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175</v>
      </c>
      <c r="AU489" s="18" t="s">
        <v>86</v>
      </c>
    </row>
    <row r="490" s="13" customFormat="1">
      <c r="A490" s="13"/>
      <c r="B490" s="239"/>
      <c r="C490" s="240"/>
      <c r="D490" s="232" t="s">
        <v>177</v>
      </c>
      <c r="E490" s="241" t="s">
        <v>1</v>
      </c>
      <c r="F490" s="242" t="s">
        <v>517</v>
      </c>
      <c r="G490" s="240"/>
      <c r="H490" s="241" t="s">
        <v>1</v>
      </c>
      <c r="I490" s="243"/>
      <c r="J490" s="240"/>
      <c r="K490" s="240"/>
      <c r="L490" s="244"/>
      <c r="M490" s="245"/>
      <c r="N490" s="246"/>
      <c r="O490" s="246"/>
      <c r="P490" s="246"/>
      <c r="Q490" s="246"/>
      <c r="R490" s="246"/>
      <c r="S490" s="246"/>
      <c r="T490" s="24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8" t="s">
        <v>177</v>
      </c>
      <c r="AU490" s="248" t="s">
        <v>86</v>
      </c>
      <c r="AV490" s="13" t="s">
        <v>84</v>
      </c>
      <c r="AW490" s="13" t="s">
        <v>32</v>
      </c>
      <c r="AX490" s="13" t="s">
        <v>76</v>
      </c>
      <c r="AY490" s="248" t="s">
        <v>164</v>
      </c>
    </row>
    <row r="491" s="13" customFormat="1">
      <c r="A491" s="13"/>
      <c r="B491" s="239"/>
      <c r="C491" s="240"/>
      <c r="D491" s="232" t="s">
        <v>177</v>
      </c>
      <c r="E491" s="241" t="s">
        <v>1</v>
      </c>
      <c r="F491" s="242" t="s">
        <v>559</v>
      </c>
      <c r="G491" s="240"/>
      <c r="H491" s="241" t="s">
        <v>1</v>
      </c>
      <c r="I491" s="243"/>
      <c r="J491" s="240"/>
      <c r="K491" s="240"/>
      <c r="L491" s="244"/>
      <c r="M491" s="245"/>
      <c r="N491" s="246"/>
      <c r="O491" s="246"/>
      <c r="P491" s="246"/>
      <c r="Q491" s="246"/>
      <c r="R491" s="246"/>
      <c r="S491" s="246"/>
      <c r="T491" s="24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8" t="s">
        <v>177</v>
      </c>
      <c r="AU491" s="248" t="s">
        <v>86</v>
      </c>
      <c r="AV491" s="13" t="s">
        <v>84</v>
      </c>
      <c r="AW491" s="13" t="s">
        <v>32</v>
      </c>
      <c r="AX491" s="13" t="s">
        <v>76</v>
      </c>
      <c r="AY491" s="248" t="s">
        <v>164</v>
      </c>
    </row>
    <row r="492" s="14" customFormat="1">
      <c r="A492" s="14"/>
      <c r="B492" s="249"/>
      <c r="C492" s="250"/>
      <c r="D492" s="232" t="s">
        <v>177</v>
      </c>
      <c r="E492" s="251" t="s">
        <v>1</v>
      </c>
      <c r="F492" s="252" t="s">
        <v>560</v>
      </c>
      <c r="G492" s="250"/>
      <c r="H492" s="253">
        <v>0.096000000000000002</v>
      </c>
      <c r="I492" s="254"/>
      <c r="J492" s="250"/>
      <c r="K492" s="250"/>
      <c r="L492" s="255"/>
      <c r="M492" s="256"/>
      <c r="N492" s="257"/>
      <c r="O492" s="257"/>
      <c r="P492" s="257"/>
      <c r="Q492" s="257"/>
      <c r="R492" s="257"/>
      <c r="S492" s="257"/>
      <c r="T492" s="258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9" t="s">
        <v>177</v>
      </c>
      <c r="AU492" s="259" t="s">
        <v>86</v>
      </c>
      <c r="AV492" s="14" t="s">
        <v>86</v>
      </c>
      <c r="AW492" s="14" t="s">
        <v>32</v>
      </c>
      <c r="AX492" s="14" t="s">
        <v>76</v>
      </c>
      <c r="AY492" s="259" t="s">
        <v>164</v>
      </c>
    </row>
    <row r="493" s="13" customFormat="1">
      <c r="A493" s="13"/>
      <c r="B493" s="239"/>
      <c r="C493" s="240"/>
      <c r="D493" s="232" t="s">
        <v>177</v>
      </c>
      <c r="E493" s="241" t="s">
        <v>1</v>
      </c>
      <c r="F493" s="242" t="s">
        <v>561</v>
      </c>
      <c r="G493" s="240"/>
      <c r="H493" s="241" t="s">
        <v>1</v>
      </c>
      <c r="I493" s="243"/>
      <c r="J493" s="240"/>
      <c r="K493" s="240"/>
      <c r="L493" s="244"/>
      <c r="M493" s="245"/>
      <c r="N493" s="246"/>
      <c r="O493" s="246"/>
      <c r="P493" s="246"/>
      <c r="Q493" s="246"/>
      <c r="R493" s="246"/>
      <c r="S493" s="246"/>
      <c r="T493" s="24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8" t="s">
        <v>177</v>
      </c>
      <c r="AU493" s="248" t="s">
        <v>86</v>
      </c>
      <c r="AV493" s="13" t="s">
        <v>84</v>
      </c>
      <c r="AW493" s="13" t="s">
        <v>32</v>
      </c>
      <c r="AX493" s="13" t="s">
        <v>76</v>
      </c>
      <c r="AY493" s="248" t="s">
        <v>164</v>
      </c>
    </row>
    <row r="494" s="13" customFormat="1">
      <c r="A494" s="13"/>
      <c r="B494" s="239"/>
      <c r="C494" s="240"/>
      <c r="D494" s="232" t="s">
        <v>177</v>
      </c>
      <c r="E494" s="241" t="s">
        <v>1</v>
      </c>
      <c r="F494" s="242" t="s">
        <v>285</v>
      </c>
      <c r="G494" s="240"/>
      <c r="H494" s="241" t="s">
        <v>1</v>
      </c>
      <c r="I494" s="243"/>
      <c r="J494" s="240"/>
      <c r="K494" s="240"/>
      <c r="L494" s="244"/>
      <c r="M494" s="245"/>
      <c r="N494" s="246"/>
      <c r="O494" s="246"/>
      <c r="P494" s="246"/>
      <c r="Q494" s="246"/>
      <c r="R494" s="246"/>
      <c r="S494" s="246"/>
      <c r="T494" s="24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8" t="s">
        <v>177</v>
      </c>
      <c r="AU494" s="248" t="s">
        <v>86</v>
      </c>
      <c r="AV494" s="13" t="s">
        <v>84</v>
      </c>
      <c r="AW494" s="13" t="s">
        <v>32</v>
      </c>
      <c r="AX494" s="13" t="s">
        <v>76</v>
      </c>
      <c r="AY494" s="248" t="s">
        <v>164</v>
      </c>
    </row>
    <row r="495" s="14" customFormat="1">
      <c r="A495" s="14"/>
      <c r="B495" s="249"/>
      <c r="C495" s="250"/>
      <c r="D495" s="232" t="s">
        <v>177</v>
      </c>
      <c r="E495" s="251" t="s">
        <v>1</v>
      </c>
      <c r="F495" s="252" t="s">
        <v>562</v>
      </c>
      <c r="G495" s="250"/>
      <c r="H495" s="253">
        <v>0.028000000000000001</v>
      </c>
      <c r="I495" s="254"/>
      <c r="J495" s="250"/>
      <c r="K495" s="250"/>
      <c r="L495" s="255"/>
      <c r="M495" s="256"/>
      <c r="N495" s="257"/>
      <c r="O495" s="257"/>
      <c r="P495" s="257"/>
      <c r="Q495" s="257"/>
      <c r="R495" s="257"/>
      <c r="S495" s="257"/>
      <c r="T495" s="258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9" t="s">
        <v>177</v>
      </c>
      <c r="AU495" s="259" t="s">
        <v>86</v>
      </c>
      <c r="AV495" s="14" t="s">
        <v>86</v>
      </c>
      <c r="AW495" s="14" t="s">
        <v>32</v>
      </c>
      <c r="AX495" s="14" t="s">
        <v>76</v>
      </c>
      <c r="AY495" s="259" t="s">
        <v>164</v>
      </c>
    </row>
    <row r="496" s="16" customFormat="1">
      <c r="A496" s="16"/>
      <c r="B496" s="281"/>
      <c r="C496" s="282"/>
      <c r="D496" s="232" t="s">
        <v>177</v>
      </c>
      <c r="E496" s="283" t="s">
        <v>1</v>
      </c>
      <c r="F496" s="284" t="s">
        <v>287</v>
      </c>
      <c r="G496" s="282"/>
      <c r="H496" s="285">
        <v>0.124</v>
      </c>
      <c r="I496" s="286"/>
      <c r="J496" s="282"/>
      <c r="K496" s="282"/>
      <c r="L496" s="287"/>
      <c r="M496" s="288"/>
      <c r="N496" s="289"/>
      <c r="O496" s="289"/>
      <c r="P496" s="289"/>
      <c r="Q496" s="289"/>
      <c r="R496" s="289"/>
      <c r="S496" s="289"/>
      <c r="T496" s="290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T496" s="291" t="s">
        <v>177</v>
      </c>
      <c r="AU496" s="291" t="s">
        <v>86</v>
      </c>
      <c r="AV496" s="16" t="s">
        <v>185</v>
      </c>
      <c r="AW496" s="16" t="s">
        <v>32</v>
      </c>
      <c r="AX496" s="16" t="s">
        <v>76</v>
      </c>
      <c r="AY496" s="291" t="s">
        <v>164</v>
      </c>
    </row>
    <row r="497" s="13" customFormat="1">
      <c r="A497" s="13"/>
      <c r="B497" s="239"/>
      <c r="C497" s="240"/>
      <c r="D497" s="232" t="s">
        <v>177</v>
      </c>
      <c r="E497" s="241" t="s">
        <v>1</v>
      </c>
      <c r="F497" s="242" t="s">
        <v>288</v>
      </c>
      <c r="G497" s="240"/>
      <c r="H497" s="241" t="s">
        <v>1</v>
      </c>
      <c r="I497" s="243"/>
      <c r="J497" s="240"/>
      <c r="K497" s="240"/>
      <c r="L497" s="244"/>
      <c r="M497" s="245"/>
      <c r="N497" s="246"/>
      <c r="O497" s="246"/>
      <c r="P497" s="246"/>
      <c r="Q497" s="246"/>
      <c r="R497" s="246"/>
      <c r="S497" s="246"/>
      <c r="T497" s="24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8" t="s">
        <v>177</v>
      </c>
      <c r="AU497" s="248" t="s">
        <v>86</v>
      </c>
      <c r="AV497" s="13" t="s">
        <v>84</v>
      </c>
      <c r="AW497" s="13" t="s">
        <v>32</v>
      </c>
      <c r="AX497" s="13" t="s">
        <v>76</v>
      </c>
      <c r="AY497" s="248" t="s">
        <v>164</v>
      </c>
    </row>
    <row r="498" s="14" customFormat="1">
      <c r="A498" s="14"/>
      <c r="B498" s="249"/>
      <c r="C498" s="250"/>
      <c r="D498" s="232" t="s">
        <v>177</v>
      </c>
      <c r="E498" s="251" t="s">
        <v>1</v>
      </c>
      <c r="F498" s="252" t="s">
        <v>563</v>
      </c>
      <c r="G498" s="250"/>
      <c r="H498" s="253">
        <v>0.050000000000000003</v>
      </c>
      <c r="I498" s="254"/>
      <c r="J498" s="250"/>
      <c r="K498" s="250"/>
      <c r="L498" s="255"/>
      <c r="M498" s="256"/>
      <c r="N498" s="257"/>
      <c r="O498" s="257"/>
      <c r="P498" s="257"/>
      <c r="Q498" s="257"/>
      <c r="R498" s="257"/>
      <c r="S498" s="257"/>
      <c r="T498" s="25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9" t="s">
        <v>177</v>
      </c>
      <c r="AU498" s="259" t="s">
        <v>86</v>
      </c>
      <c r="AV498" s="14" t="s">
        <v>86</v>
      </c>
      <c r="AW498" s="14" t="s">
        <v>32</v>
      </c>
      <c r="AX498" s="14" t="s">
        <v>76</v>
      </c>
      <c r="AY498" s="259" t="s">
        <v>164</v>
      </c>
    </row>
    <row r="499" s="15" customFormat="1">
      <c r="A499" s="15"/>
      <c r="B499" s="260"/>
      <c r="C499" s="261"/>
      <c r="D499" s="232" t="s">
        <v>177</v>
      </c>
      <c r="E499" s="262" t="s">
        <v>1</v>
      </c>
      <c r="F499" s="263" t="s">
        <v>179</v>
      </c>
      <c r="G499" s="261"/>
      <c r="H499" s="264">
        <v>0.17399999999999999</v>
      </c>
      <c r="I499" s="265"/>
      <c r="J499" s="261"/>
      <c r="K499" s="261"/>
      <c r="L499" s="266"/>
      <c r="M499" s="267"/>
      <c r="N499" s="268"/>
      <c r="O499" s="268"/>
      <c r="P499" s="268"/>
      <c r="Q499" s="268"/>
      <c r="R499" s="268"/>
      <c r="S499" s="268"/>
      <c r="T499" s="269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0" t="s">
        <v>177</v>
      </c>
      <c r="AU499" s="270" t="s">
        <v>86</v>
      </c>
      <c r="AV499" s="15" t="s">
        <v>171</v>
      </c>
      <c r="AW499" s="15" t="s">
        <v>32</v>
      </c>
      <c r="AX499" s="15" t="s">
        <v>84</v>
      </c>
      <c r="AY499" s="270" t="s">
        <v>164</v>
      </c>
    </row>
    <row r="500" s="2" customFormat="1" ht="24.15" customHeight="1">
      <c r="A500" s="39"/>
      <c r="B500" s="40"/>
      <c r="C500" s="219" t="s">
        <v>564</v>
      </c>
      <c r="D500" s="219" t="s">
        <v>166</v>
      </c>
      <c r="E500" s="220" t="s">
        <v>565</v>
      </c>
      <c r="F500" s="221" t="s">
        <v>566</v>
      </c>
      <c r="G500" s="222" t="s">
        <v>188</v>
      </c>
      <c r="H500" s="223">
        <v>1.496</v>
      </c>
      <c r="I500" s="224"/>
      <c r="J500" s="225">
        <f>ROUND(I500*H500,2)</f>
        <v>0</v>
      </c>
      <c r="K500" s="221" t="s">
        <v>1</v>
      </c>
      <c r="L500" s="45"/>
      <c r="M500" s="226" t="s">
        <v>1</v>
      </c>
      <c r="N500" s="227" t="s">
        <v>41</v>
      </c>
      <c r="O500" s="92"/>
      <c r="P500" s="228">
        <f>O500*H500</f>
        <v>0</v>
      </c>
      <c r="Q500" s="228">
        <v>0</v>
      </c>
      <c r="R500" s="228">
        <f>Q500*H500</f>
        <v>0</v>
      </c>
      <c r="S500" s="228">
        <v>0</v>
      </c>
      <c r="T500" s="22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0" t="s">
        <v>171</v>
      </c>
      <c r="AT500" s="230" t="s">
        <v>166</v>
      </c>
      <c r="AU500" s="230" t="s">
        <v>86</v>
      </c>
      <c r="AY500" s="18" t="s">
        <v>164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8" t="s">
        <v>84</v>
      </c>
      <c r="BK500" s="231">
        <f>ROUND(I500*H500,2)</f>
        <v>0</v>
      </c>
      <c r="BL500" s="18" t="s">
        <v>171</v>
      </c>
      <c r="BM500" s="230" t="s">
        <v>567</v>
      </c>
    </row>
    <row r="501" s="2" customFormat="1">
      <c r="A501" s="39"/>
      <c r="B501" s="40"/>
      <c r="C501" s="41"/>
      <c r="D501" s="232" t="s">
        <v>173</v>
      </c>
      <c r="E501" s="41"/>
      <c r="F501" s="233" t="s">
        <v>566</v>
      </c>
      <c r="G501" s="41"/>
      <c r="H501" s="41"/>
      <c r="I501" s="234"/>
      <c r="J501" s="41"/>
      <c r="K501" s="41"/>
      <c r="L501" s="45"/>
      <c r="M501" s="235"/>
      <c r="N501" s="236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173</v>
      </c>
      <c r="AU501" s="18" t="s">
        <v>86</v>
      </c>
    </row>
    <row r="502" s="13" customFormat="1">
      <c r="A502" s="13"/>
      <c r="B502" s="239"/>
      <c r="C502" s="240"/>
      <c r="D502" s="232" t="s">
        <v>177</v>
      </c>
      <c r="E502" s="241" t="s">
        <v>1</v>
      </c>
      <c r="F502" s="242" t="s">
        <v>568</v>
      </c>
      <c r="G502" s="240"/>
      <c r="H502" s="241" t="s">
        <v>1</v>
      </c>
      <c r="I502" s="243"/>
      <c r="J502" s="240"/>
      <c r="K502" s="240"/>
      <c r="L502" s="244"/>
      <c r="M502" s="245"/>
      <c r="N502" s="246"/>
      <c r="O502" s="246"/>
      <c r="P502" s="246"/>
      <c r="Q502" s="246"/>
      <c r="R502" s="246"/>
      <c r="S502" s="246"/>
      <c r="T502" s="24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8" t="s">
        <v>177</v>
      </c>
      <c r="AU502" s="248" t="s">
        <v>86</v>
      </c>
      <c r="AV502" s="13" t="s">
        <v>84</v>
      </c>
      <c r="AW502" s="13" t="s">
        <v>32</v>
      </c>
      <c r="AX502" s="13" t="s">
        <v>76</v>
      </c>
      <c r="AY502" s="248" t="s">
        <v>164</v>
      </c>
    </row>
    <row r="503" s="14" customFormat="1">
      <c r="A503" s="14"/>
      <c r="B503" s="249"/>
      <c r="C503" s="250"/>
      <c r="D503" s="232" t="s">
        <v>177</v>
      </c>
      <c r="E503" s="251" t="s">
        <v>1</v>
      </c>
      <c r="F503" s="252" t="s">
        <v>569</v>
      </c>
      <c r="G503" s="250"/>
      <c r="H503" s="253">
        <v>0.436</v>
      </c>
      <c r="I503" s="254"/>
      <c r="J503" s="250"/>
      <c r="K503" s="250"/>
      <c r="L503" s="255"/>
      <c r="M503" s="256"/>
      <c r="N503" s="257"/>
      <c r="O503" s="257"/>
      <c r="P503" s="257"/>
      <c r="Q503" s="257"/>
      <c r="R503" s="257"/>
      <c r="S503" s="257"/>
      <c r="T503" s="25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9" t="s">
        <v>177</v>
      </c>
      <c r="AU503" s="259" t="s">
        <v>86</v>
      </c>
      <c r="AV503" s="14" t="s">
        <v>86</v>
      </c>
      <c r="AW503" s="14" t="s">
        <v>32</v>
      </c>
      <c r="AX503" s="14" t="s">
        <v>76</v>
      </c>
      <c r="AY503" s="259" t="s">
        <v>164</v>
      </c>
    </row>
    <row r="504" s="14" customFormat="1">
      <c r="A504" s="14"/>
      <c r="B504" s="249"/>
      <c r="C504" s="250"/>
      <c r="D504" s="232" t="s">
        <v>177</v>
      </c>
      <c r="E504" s="251" t="s">
        <v>1</v>
      </c>
      <c r="F504" s="252" t="s">
        <v>570</v>
      </c>
      <c r="G504" s="250"/>
      <c r="H504" s="253">
        <v>0.40000000000000002</v>
      </c>
      <c r="I504" s="254"/>
      <c r="J504" s="250"/>
      <c r="K504" s="250"/>
      <c r="L504" s="255"/>
      <c r="M504" s="256"/>
      <c r="N504" s="257"/>
      <c r="O504" s="257"/>
      <c r="P504" s="257"/>
      <c r="Q504" s="257"/>
      <c r="R504" s="257"/>
      <c r="S504" s="257"/>
      <c r="T504" s="258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9" t="s">
        <v>177</v>
      </c>
      <c r="AU504" s="259" t="s">
        <v>86</v>
      </c>
      <c r="AV504" s="14" t="s">
        <v>86</v>
      </c>
      <c r="AW504" s="14" t="s">
        <v>32</v>
      </c>
      <c r="AX504" s="14" t="s">
        <v>76</v>
      </c>
      <c r="AY504" s="259" t="s">
        <v>164</v>
      </c>
    </row>
    <row r="505" s="14" customFormat="1">
      <c r="A505" s="14"/>
      <c r="B505" s="249"/>
      <c r="C505" s="250"/>
      <c r="D505" s="232" t="s">
        <v>177</v>
      </c>
      <c r="E505" s="251" t="s">
        <v>1</v>
      </c>
      <c r="F505" s="252" t="s">
        <v>571</v>
      </c>
      <c r="G505" s="250"/>
      <c r="H505" s="253">
        <v>0.34499999999999997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177</v>
      </c>
      <c r="AU505" s="259" t="s">
        <v>86</v>
      </c>
      <c r="AV505" s="14" t="s">
        <v>86</v>
      </c>
      <c r="AW505" s="14" t="s">
        <v>32</v>
      </c>
      <c r="AX505" s="14" t="s">
        <v>76</v>
      </c>
      <c r="AY505" s="259" t="s">
        <v>164</v>
      </c>
    </row>
    <row r="506" s="14" customFormat="1">
      <c r="A506" s="14"/>
      <c r="B506" s="249"/>
      <c r="C506" s="250"/>
      <c r="D506" s="232" t="s">
        <v>177</v>
      </c>
      <c r="E506" s="251" t="s">
        <v>1</v>
      </c>
      <c r="F506" s="252" t="s">
        <v>572</v>
      </c>
      <c r="G506" s="250"/>
      <c r="H506" s="253">
        <v>0.315</v>
      </c>
      <c r="I506" s="254"/>
      <c r="J506" s="250"/>
      <c r="K506" s="250"/>
      <c r="L506" s="255"/>
      <c r="M506" s="256"/>
      <c r="N506" s="257"/>
      <c r="O506" s="257"/>
      <c r="P506" s="257"/>
      <c r="Q506" s="257"/>
      <c r="R506" s="257"/>
      <c r="S506" s="257"/>
      <c r="T506" s="258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9" t="s">
        <v>177</v>
      </c>
      <c r="AU506" s="259" t="s">
        <v>86</v>
      </c>
      <c r="AV506" s="14" t="s">
        <v>86</v>
      </c>
      <c r="AW506" s="14" t="s">
        <v>32</v>
      </c>
      <c r="AX506" s="14" t="s">
        <v>76</v>
      </c>
      <c r="AY506" s="259" t="s">
        <v>164</v>
      </c>
    </row>
    <row r="507" s="15" customFormat="1">
      <c r="A507" s="15"/>
      <c r="B507" s="260"/>
      <c r="C507" s="261"/>
      <c r="D507" s="232" t="s">
        <v>177</v>
      </c>
      <c r="E507" s="262" t="s">
        <v>1</v>
      </c>
      <c r="F507" s="263" t="s">
        <v>179</v>
      </c>
      <c r="G507" s="261"/>
      <c r="H507" s="264">
        <v>1.496</v>
      </c>
      <c r="I507" s="265"/>
      <c r="J507" s="261"/>
      <c r="K507" s="261"/>
      <c r="L507" s="266"/>
      <c r="M507" s="267"/>
      <c r="N507" s="268"/>
      <c r="O507" s="268"/>
      <c r="P507" s="268"/>
      <c r="Q507" s="268"/>
      <c r="R507" s="268"/>
      <c r="S507" s="268"/>
      <c r="T507" s="269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70" t="s">
        <v>177</v>
      </c>
      <c r="AU507" s="270" t="s">
        <v>86</v>
      </c>
      <c r="AV507" s="15" t="s">
        <v>171</v>
      </c>
      <c r="AW507" s="15" t="s">
        <v>32</v>
      </c>
      <c r="AX507" s="15" t="s">
        <v>84</v>
      </c>
      <c r="AY507" s="270" t="s">
        <v>164</v>
      </c>
    </row>
    <row r="508" s="2" customFormat="1" ht="16.5" customHeight="1">
      <c r="A508" s="39"/>
      <c r="B508" s="40"/>
      <c r="C508" s="219" t="s">
        <v>573</v>
      </c>
      <c r="D508" s="219" t="s">
        <v>166</v>
      </c>
      <c r="E508" s="220" t="s">
        <v>574</v>
      </c>
      <c r="F508" s="221" t="s">
        <v>575</v>
      </c>
      <c r="G508" s="222" t="s">
        <v>212</v>
      </c>
      <c r="H508" s="223">
        <v>3.5710000000000002</v>
      </c>
      <c r="I508" s="224"/>
      <c r="J508" s="225">
        <f>ROUND(I508*H508,2)</f>
        <v>0</v>
      </c>
      <c r="K508" s="221" t="s">
        <v>170</v>
      </c>
      <c r="L508" s="45"/>
      <c r="M508" s="226" t="s">
        <v>1</v>
      </c>
      <c r="N508" s="227" t="s">
        <v>41</v>
      </c>
      <c r="O508" s="92"/>
      <c r="P508" s="228">
        <f>O508*H508</f>
        <v>0</v>
      </c>
      <c r="Q508" s="228">
        <v>2.3011300000000001</v>
      </c>
      <c r="R508" s="228">
        <f>Q508*H508</f>
        <v>8.2173352300000015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171</v>
      </c>
      <c r="AT508" s="230" t="s">
        <v>166</v>
      </c>
      <c r="AU508" s="230" t="s">
        <v>86</v>
      </c>
      <c r="AY508" s="18" t="s">
        <v>164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84</v>
      </c>
      <c r="BK508" s="231">
        <f>ROUND(I508*H508,2)</f>
        <v>0</v>
      </c>
      <c r="BL508" s="18" t="s">
        <v>171</v>
      </c>
      <c r="BM508" s="230" t="s">
        <v>576</v>
      </c>
    </row>
    <row r="509" s="2" customFormat="1">
      <c r="A509" s="39"/>
      <c r="B509" s="40"/>
      <c r="C509" s="41"/>
      <c r="D509" s="232" t="s">
        <v>173</v>
      </c>
      <c r="E509" s="41"/>
      <c r="F509" s="233" t="s">
        <v>577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173</v>
      </c>
      <c r="AU509" s="18" t="s">
        <v>86</v>
      </c>
    </row>
    <row r="510" s="2" customFormat="1">
      <c r="A510" s="39"/>
      <c r="B510" s="40"/>
      <c r="C510" s="41"/>
      <c r="D510" s="237" t="s">
        <v>175</v>
      </c>
      <c r="E510" s="41"/>
      <c r="F510" s="238" t="s">
        <v>578</v>
      </c>
      <c r="G510" s="41"/>
      <c r="H510" s="41"/>
      <c r="I510" s="234"/>
      <c r="J510" s="41"/>
      <c r="K510" s="41"/>
      <c r="L510" s="45"/>
      <c r="M510" s="235"/>
      <c r="N510" s="236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175</v>
      </c>
      <c r="AU510" s="18" t="s">
        <v>86</v>
      </c>
    </row>
    <row r="511" s="13" customFormat="1">
      <c r="A511" s="13"/>
      <c r="B511" s="239"/>
      <c r="C511" s="240"/>
      <c r="D511" s="232" t="s">
        <v>177</v>
      </c>
      <c r="E511" s="241" t="s">
        <v>1</v>
      </c>
      <c r="F511" s="242" t="s">
        <v>579</v>
      </c>
      <c r="G511" s="240"/>
      <c r="H511" s="241" t="s">
        <v>1</v>
      </c>
      <c r="I511" s="243"/>
      <c r="J511" s="240"/>
      <c r="K511" s="240"/>
      <c r="L511" s="244"/>
      <c r="M511" s="245"/>
      <c r="N511" s="246"/>
      <c r="O511" s="246"/>
      <c r="P511" s="246"/>
      <c r="Q511" s="246"/>
      <c r="R511" s="246"/>
      <c r="S511" s="246"/>
      <c r="T511" s="24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8" t="s">
        <v>177</v>
      </c>
      <c r="AU511" s="248" t="s">
        <v>86</v>
      </c>
      <c r="AV511" s="13" t="s">
        <v>84</v>
      </c>
      <c r="AW511" s="13" t="s">
        <v>32</v>
      </c>
      <c r="AX511" s="13" t="s">
        <v>76</v>
      </c>
      <c r="AY511" s="248" t="s">
        <v>164</v>
      </c>
    </row>
    <row r="512" s="14" customFormat="1">
      <c r="A512" s="14"/>
      <c r="B512" s="249"/>
      <c r="C512" s="250"/>
      <c r="D512" s="232" t="s">
        <v>177</v>
      </c>
      <c r="E512" s="251" t="s">
        <v>1</v>
      </c>
      <c r="F512" s="252" t="s">
        <v>580</v>
      </c>
      <c r="G512" s="250"/>
      <c r="H512" s="253">
        <v>2.3149999999999999</v>
      </c>
      <c r="I512" s="254"/>
      <c r="J512" s="250"/>
      <c r="K512" s="250"/>
      <c r="L512" s="255"/>
      <c r="M512" s="256"/>
      <c r="N512" s="257"/>
      <c r="O512" s="257"/>
      <c r="P512" s="257"/>
      <c r="Q512" s="257"/>
      <c r="R512" s="257"/>
      <c r="S512" s="257"/>
      <c r="T512" s="258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9" t="s">
        <v>177</v>
      </c>
      <c r="AU512" s="259" t="s">
        <v>86</v>
      </c>
      <c r="AV512" s="14" t="s">
        <v>86</v>
      </c>
      <c r="AW512" s="14" t="s">
        <v>32</v>
      </c>
      <c r="AX512" s="14" t="s">
        <v>76</v>
      </c>
      <c r="AY512" s="259" t="s">
        <v>164</v>
      </c>
    </row>
    <row r="513" s="14" customFormat="1">
      <c r="A513" s="14"/>
      <c r="B513" s="249"/>
      <c r="C513" s="250"/>
      <c r="D513" s="232" t="s">
        <v>177</v>
      </c>
      <c r="E513" s="251" t="s">
        <v>1</v>
      </c>
      <c r="F513" s="252" t="s">
        <v>581</v>
      </c>
      <c r="G513" s="250"/>
      <c r="H513" s="253">
        <v>1.256</v>
      </c>
      <c r="I513" s="254"/>
      <c r="J513" s="250"/>
      <c r="K513" s="250"/>
      <c r="L513" s="255"/>
      <c r="M513" s="256"/>
      <c r="N513" s="257"/>
      <c r="O513" s="257"/>
      <c r="P513" s="257"/>
      <c r="Q513" s="257"/>
      <c r="R513" s="257"/>
      <c r="S513" s="257"/>
      <c r="T513" s="258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9" t="s">
        <v>177</v>
      </c>
      <c r="AU513" s="259" t="s">
        <v>86</v>
      </c>
      <c r="AV513" s="14" t="s">
        <v>86</v>
      </c>
      <c r="AW513" s="14" t="s">
        <v>32</v>
      </c>
      <c r="AX513" s="14" t="s">
        <v>76</v>
      </c>
      <c r="AY513" s="259" t="s">
        <v>164</v>
      </c>
    </row>
    <row r="514" s="15" customFormat="1">
      <c r="A514" s="15"/>
      <c r="B514" s="260"/>
      <c r="C514" s="261"/>
      <c r="D514" s="232" t="s">
        <v>177</v>
      </c>
      <c r="E514" s="262" t="s">
        <v>1</v>
      </c>
      <c r="F514" s="263" t="s">
        <v>179</v>
      </c>
      <c r="G514" s="261"/>
      <c r="H514" s="264">
        <v>3.5710000000000002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0" t="s">
        <v>177</v>
      </c>
      <c r="AU514" s="270" t="s">
        <v>86</v>
      </c>
      <c r="AV514" s="15" t="s">
        <v>171</v>
      </c>
      <c r="AW514" s="15" t="s">
        <v>32</v>
      </c>
      <c r="AX514" s="15" t="s">
        <v>84</v>
      </c>
      <c r="AY514" s="270" t="s">
        <v>164</v>
      </c>
    </row>
    <row r="515" s="2" customFormat="1" ht="16.5" customHeight="1">
      <c r="A515" s="39"/>
      <c r="B515" s="40"/>
      <c r="C515" s="219" t="s">
        <v>582</v>
      </c>
      <c r="D515" s="219" t="s">
        <v>166</v>
      </c>
      <c r="E515" s="220" t="s">
        <v>583</v>
      </c>
      <c r="F515" s="221" t="s">
        <v>584</v>
      </c>
      <c r="G515" s="222" t="s">
        <v>188</v>
      </c>
      <c r="H515" s="223">
        <v>27.992999999999999</v>
      </c>
      <c r="I515" s="224"/>
      <c r="J515" s="225">
        <f>ROUND(I515*H515,2)</f>
        <v>0</v>
      </c>
      <c r="K515" s="221" t="s">
        <v>170</v>
      </c>
      <c r="L515" s="45"/>
      <c r="M515" s="226" t="s">
        <v>1</v>
      </c>
      <c r="N515" s="227" t="s">
        <v>41</v>
      </c>
      <c r="O515" s="92"/>
      <c r="P515" s="228">
        <f>O515*H515</f>
        <v>0</v>
      </c>
      <c r="Q515" s="228">
        <v>0.011169999999999999</v>
      </c>
      <c r="R515" s="228">
        <f>Q515*H515</f>
        <v>0.31268180999999995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171</v>
      </c>
      <c r="AT515" s="230" t="s">
        <v>166</v>
      </c>
      <c r="AU515" s="230" t="s">
        <v>86</v>
      </c>
      <c r="AY515" s="18" t="s">
        <v>164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84</v>
      </c>
      <c r="BK515" s="231">
        <f>ROUND(I515*H515,2)</f>
        <v>0</v>
      </c>
      <c r="BL515" s="18" t="s">
        <v>171</v>
      </c>
      <c r="BM515" s="230" t="s">
        <v>585</v>
      </c>
    </row>
    <row r="516" s="2" customFormat="1">
      <c r="A516" s="39"/>
      <c r="B516" s="40"/>
      <c r="C516" s="41"/>
      <c r="D516" s="232" t="s">
        <v>173</v>
      </c>
      <c r="E516" s="41"/>
      <c r="F516" s="233" t="s">
        <v>586</v>
      </c>
      <c r="G516" s="41"/>
      <c r="H516" s="41"/>
      <c r="I516" s="234"/>
      <c r="J516" s="41"/>
      <c r="K516" s="41"/>
      <c r="L516" s="45"/>
      <c r="M516" s="235"/>
      <c r="N516" s="236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173</v>
      </c>
      <c r="AU516" s="18" t="s">
        <v>86</v>
      </c>
    </row>
    <row r="517" s="2" customFormat="1">
      <c r="A517" s="39"/>
      <c r="B517" s="40"/>
      <c r="C517" s="41"/>
      <c r="D517" s="237" t="s">
        <v>175</v>
      </c>
      <c r="E517" s="41"/>
      <c r="F517" s="238" t="s">
        <v>587</v>
      </c>
      <c r="G517" s="41"/>
      <c r="H517" s="41"/>
      <c r="I517" s="234"/>
      <c r="J517" s="41"/>
      <c r="K517" s="41"/>
      <c r="L517" s="45"/>
      <c r="M517" s="235"/>
      <c r="N517" s="23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175</v>
      </c>
      <c r="AU517" s="18" t="s">
        <v>86</v>
      </c>
    </row>
    <row r="518" s="14" customFormat="1">
      <c r="A518" s="14"/>
      <c r="B518" s="249"/>
      <c r="C518" s="250"/>
      <c r="D518" s="232" t="s">
        <v>177</v>
      </c>
      <c r="E518" s="251" t="s">
        <v>1</v>
      </c>
      <c r="F518" s="252" t="s">
        <v>588</v>
      </c>
      <c r="G518" s="250"/>
      <c r="H518" s="253">
        <v>15.43</v>
      </c>
      <c r="I518" s="254"/>
      <c r="J518" s="250"/>
      <c r="K518" s="250"/>
      <c r="L518" s="255"/>
      <c r="M518" s="256"/>
      <c r="N518" s="257"/>
      <c r="O518" s="257"/>
      <c r="P518" s="257"/>
      <c r="Q518" s="257"/>
      <c r="R518" s="257"/>
      <c r="S518" s="257"/>
      <c r="T518" s="258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9" t="s">
        <v>177</v>
      </c>
      <c r="AU518" s="259" t="s">
        <v>86</v>
      </c>
      <c r="AV518" s="14" t="s">
        <v>86</v>
      </c>
      <c r="AW518" s="14" t="s">
        <v>32</v>
      </c>
      <c r="AX518" s="14" t="s">
        <v>76</v>
      </c>
      <c r="AY518" s="259" t="s">
        <v>164</v>
      </c>
    </row>
    <row r="519" s="14" customFormat="1">
      <c r="A519" s="14"/>
      <c r="B519" s="249"/>
      <c r="C519" s="250"/>
      <c r="D519" s="232" t="s">
        <v>177</v>
      </c>
      <c r="E519" s="251" t="s">
        <v>1</v>
      </c>
      <c r="F519" s="252" t="s">
        <v>589</v>
      </c>
      <c r="G519" s="250"/>
      <c r="H519" s="253">
        <v>12.563000000000001</v>
      </c>
      <c r="I519" s="254"/>
      <c r="J519" s="250"/>
      <c r="K519" s="250"/>
      <c r="L519" s="255"/>
      <c r="M519" s="256"/>
      <c r="N519" s="257"/>
      <c r="O519" s="257"/>
      <c r="P519" s="257"/>
      <c r="Q519" s="257"/>
      <c r="R519" s="257"/>
      <c r="S519" s="257"/>
      <c r="T519" s="25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9" t="s">
        <v>177</v>
      </c>
      <c r="AU519" s="259" t="s">
        <v>86</v>
      </c>
      <c r="AV519" s="14" t="s">
        <v>86</v>
      </c>
      <c r="AW519" s="14" t="s">
        <v>32</v>
      </c>
      <c r="AX519" s="14" t="s">
        <v>76</v>
      </c>
      <c r="AY519" s="259" t="s">
        <v>164</v>
      </c>
    </row>
    <row r="520" s="15" customFormat="1">
      <c r="A520" s="15"/>
      <c r="B520" s="260"/>
      <c r="C520" s="261"/>
      <c r="D520" s="232" t="s">
        <v>177</v>
      </c>
      <c r="E520" s="262" t="s">
        <v>1</v>
      </c>
      <c r="F520" s="263" t="s">
        <v>179</v>
      </c>
      <c r="G520" s="261"/>
      <c r="H520" s="264">
        <v>27.992999999999999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0" t="s">
        <v>177</v>
      </c>
      <c r="AU520" s="270" t="s">
        <v>86</v>
      </c>
      <c r="AV520" s="15" t="s">
        <v>171</v>
      </c>
      <c r="AW520" s="15" t="s">
        <v>32</v>
      </c>
      <c r="AX520" s="15" t="s">
        <v>84</v>
      </c>
      <c r="AY520" s="270" t="s">
        <v>164</v>
      </c>
    </row>
    <row r="521" s="2" customFormat="1" ht="16.5" customHeight="1">
      <c r="A521" s="39"/>
      <c r="B521" s="40"/>
      <c r="C521" s="219" t="s">
        <v>590</v>
      </c>
      <c r="D521" s="219" t="s">
        <v>166</v>
      </c>
      <c r="E521" s="220" t="s">
        <v>591</v>
      </c>
      <c r="F521" s="221" t="s">
        <v>592</v>
      </c>
      <c r="G521" s="222" t="s">
        <v>188</v>
      </c>
      <c r="H521" s="223">
        <v>27.992999999999999</v>
      </c>
      <c r="I521" s="224"/>
      <c r="J521" s="225">
        <f>ROUND(I521*H521,2)</f>
        <v>0</v>
      </c>
      <c r="K521" s="221" t="s">
        <v>170</v>
      </c>
      <c r="L521" s="45"/>
      <c r="M521" s="226" t="s">
        <v>1</v>
      </c>
      <c r="N521" s="227" t="s">
        <v>41</v>
      </c>
      <c r="O521" s="92"/>
      <c r="P521" s="228">
        <f>O521*H521</f>
        <v>0</v>
      </c>
      <c r="Q521" s="228">
        <v>0</v>
      </c>
      <c r="R521" s="228">
        <f>Q521*H521</f>
        <v>0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171</v>
      </c>
      <c r="AT521" s="230" t="s">
        <v>166</v>
      </c>
      <c r="AU521" s="230" t="s">
        <v>86</v>
      </c>
      <c r="AY521" s="18" t="s">
        <v>164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84</v>
      </c>
      <c r="BK521" s="231">
        <f>ROUND(I521*H521,2)</f>
        <v>0</v>
      </c>
      <c r="BL521" s="18" t="s">
        <v>171</v>
      </c>
      <c r="BM521" s="230" t="s">
        <v>593</v>
      </c>
    </row>
    <row r="522" s="2" customFormat="1">
      <c r="A522" s="39"/>
      <c r="B522" s="40"/>
      <c r="C522" s="41"/>
      <c r="D522" s="232" t="s">
        <v>173</v>
      </c>
      <c r="E522" s="41"/>
      <c r="F522" s="233" t="s">
        <v>594</v>
      </c>
      <c r="G522" s="41"/>
      <c r="H522" s="41"/>
      <c r="I522" s="234"/>
      <c r="J522" s="41"/>
      <c r="K522" s="41"/>
      <c r="L522" s="45"/>
      <c r="M522" s="235"/>
      <c r="N522" s="236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173</v>
      </c>
      <c r="AU522" s="18" t="s">
        <v>86</v>
      </c>
    </row>
    <row r="523" s="2" customFormat="1">
      <c r="A523" s="39"/>
      <c r="B523" s="40"/>
      <c r="C523" s="41"/>
      <c r="D523" s="237" t="s">
        <v>175</v>
      </c>
      <c r="E523" s="41"/>
      <c r="F523" s="238" t="s">
        <v>595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175</v>
      </c>
      <c r="AU523" s="18" t="s">
        <v>86</v>
      </c>
    </row>
    <row r="524" s="2" customFormat="1" ht="24.15" customHeight="1">
      <c r="A524" s="39"/>
      <c r="B524" s="40"/>
      <c r="C524" s="219" t="s">
        <v>596</v>
      </c>
      <c r="D524" s="219" t="s">
        <v>166</v>
      </c>
      <c r="E524" s="220" t="s">
        <v>597</v>
      </c>
      <c r="F524" s="221" t="s">
        <v>598</v>
      </c>
      <c r="G524" s="222" t="s">
        <v>281</v>
      </c>
      <c r="H524" s="223">
        <v>0.39500000000000002</v>
      </c>
      <c r="I524" s="224"/>
      <c r="J524" s="225">
        <f>ROUND(I524*H524,2)</f>
        <v>0</v>
      </c>
      <c r="K524" s="221" t="s">
        <v>170</v>
      </c>
      <c r="L524" s="45"/>
      <c r="M524" s="226" t="s">
        <v>1</v>
      </c>
      <c r="N524" s="227" t="s">
        <v>41</v>
      </c>
      <c r="O524" s="92"/>
      <c r="P524" s="228">
        <f>O524*H524</f>
        <v>0</v>
      </c>
      <c r="Q524" s="228">
        <v>1.05291</v>
      </c>
      <c r="R524" s="228">
        <f>Q524*H524</f>
        <v>0.41589945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171</v>
      </c>
      <c r="AT524" s="230" t="s">
        <v>166</v>
      </c>
      <c r="AU524" s="230" t="s">
        <v>86</v>
      </c>
      <c r="AY524" s="18" t="s">
        <v>164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84</v>
      </c>
      <c r="BK524" s="231">
        <f>ROUND(I524*H524,2)</f>
        <v>0</v>
      </c>
      <c r="BL524" s="18" t="s">
        <v>171</v>
      </c>
      <c r="BM524" s="230" t="s">
        <v>599</v>
      </c>
    </row>
    <row r="525" s="2" customFormat="1">
      <c r="A525" s="39"/>
      <c r="B525" s="40"/>
      <c r="C525" s="41"/>
      <c r="D525" s="232" t="s">
        <v>173</v>
      </c>
      <c r="E525" s="41"/>
      <c r="F525" s="233" t="s">
        <v>600</v>
      </c>
      <c r="G525" s="41"/>
      <c r="H525" s="41"/>
      <c r="I525" s="234"/>
      <c r="J525" s="41"/>
      <c r="K525" s="41"/>
      <c r="L525" s="45"/>
      <c r="M525" s="235"/>
      <c r="N525" s="236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173</v>
      </c>
      <c r="AU525" s="18" t="s">
        <v>86</v>
      </c>
    </row>
    <row r="526" s="2" customFormat="1">
      <c r="A526" s="39"/>
      <c r="B526" s="40"/>
      <c r="C526" s="41"/>
      <c r="D526" s="237" t="s">
        <v>175</v>
      </c>
      <c r="E526" s="41"/>
      <c r="F526" s="238" t="s">
        <v>601</v>
      </c>
      <c r="G526" s="41"/>
      <c r="H526" s="41"/>
      <c r="I526" s="234"/>
      <c r="J526" s="41"/>
      <c r="K526" s="41"/>
      <c r="L526" s="45"/>
      <c r="M526" s="235"/>
      <c r="N526" s="236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175</v>
      </c>
      <c r="AU526" s="18" t="s">
        <v>86</v>
      </c>
    </row>
    <row r="527" s="13" customFormat="1">
      <c r="A527" s="13"/>
      <c r="B527" s="239"/>
      <c r="C527" s="240"/>
      <c r="D527" s="232" t="s">
        <v>177</v>
      </c>
      <c r="E527" s="241" t="s">
        <v>1</v>
      </c>
      <c r="F527" s="242" t="s">
        <v>602</v>
      </c>
      <c r="G527" s="240"/>
      <c r="H527" s="241" t="s">
        <v>1</v>
      </c>
      <c r="I527" s="243"/>
      <c r="J527" s="240"/>
      <c r="K527" s="240"/>
      <c r="L527" s="244"/>
      <c r="M527" s="245"/>
      <c r="N527" s="246"/>
      <c r="O527" s="246"/>
      <c r="P527" s="246"/>
      <c r="Q527" s="246"/>
      <c r="R527" s="246"/>
      <c r="S527" s="246"/>
      <c r="T527" s="24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8" t="s">
        <v>177</v>
      </c>
      <c r="AU527" s="248" t="s">
        <v>86</v>
      </c>
      <c r="AV527" s="13" t="s">
        <v>84</v>
      </c>
      <c r="AW527" s="13" t="s">
        <v>32</v>
      </c>
      <c r="AX527" s="13" t="s">
        <v>76</v>
      </c>
      <c r="AY527" s="248" t="s">
        <v>164</v>
      </c>
    </row>
    <row r="528" s="14" customFormat="1">
      <c r="A528" s="14"/>
      <c r="B528" s="249"/>
      <c r="C528" s="250"/>
      <c r="D528" s="232" t="s">
        <v>177</v>
      </c>
      <c r="E528" s="251" t="s">
        <v>1</v>
      </c>
      <c r="F528" s="252" t="s">
        <v>603</v>
      </c>
      <c r="G528" s="250"/>
      <c r="H528" s="253">
        <v>0.14000000000000001</v>
      </c>
      <c r="I528" s="254"/>
      <c r="J528" s="250"/>
      <c r="K528" s="250"/>
      <c r="L528" s="255"/>
      <c r="M528" s="256"/>
      <c r="N528" s="257"/>
      <c r="O528" s="257"/>
      <c r="P528" s="257"/>
      <c r="Q528" s="257"/>
      <c r="R528" s="257"/>
      <c r="S528" s="257"/>
      <c r="T528" s="25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9" t="s">
        <v>177</v>
      </c>
      <c r="AU528" s="259" t="s">
        <v>86</v>
      </c>
      <c r="AV528" s="14" t="s">
        <v>86</v>
      </c>
      <c r="AW528" s="14" t="s">
        <v>32</v>
      </c>
      <c r="AX528" s="14" t="s">
        <v>76</v>
      </c>
      <c r="AY528" s="259" t="s">
        <v>164</v>
      </c>
    </row>
    <row r="529" s="14" customFormat="1">
      <c r="A529" s="14"/>
      <c r="B529" s="249"/>
      <c r="C529" s="250"/>
      <c r="D529" s="232" t="s">
        <v>177</v>
      </c>
      <c r="E529" s="251" t="s">
        <v>1</v>
      </c>
      <c r="F529" s="252" t="s">
        <v>604</v>
      </c>
      <c r="G529" s="250"/>
      <c r="H529" s="253">
        <v>0.219</v>
      </c>
      <c r="I529" s="254"/>
      <c r="J529" s="250"/>
      <c r="K529" s="250"/>
      <c r="L529" s="255"/>
      <c r="M529" s="256"/>
      <c r="N529" s="257"/>
      <c r="O529" s="257"/>
      <c r="P529" s="257"/>
      <c r="Q529" s="257"/>
      <c r="R529" s="257"/>
      <c r="S529" s="257"/>
      <c r="T529" s="25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9" t="s">
        <v>177</v>
      </c>
      <c r="AU529" s="259" t="s">
        <v>86</v>
      </c>
      <c r="AV529" s="14" t="s">
        <v>86</v>
      </c>
      <c r="AW529" s="14" t="s">
        <v>32</v>
      </c>
      <c r="AX529" s="14" t="s">
        <v>76</v>
      </c>
      <c r="AY529" s="259" t="s">
        <v>164</v>
      </c>
    </row>
    <row r="530" s="16" customFormat="1">
      <c r="A530" s="16"/>
      <c r="B530" s="281"/>
      <c r="C530" s="282"/>
      <c r="D530" s="232" t="s">
        <v>177</v>
      </c>
      <c r="E530" s="283" t="s">
        <v>1</v>
      </c>
      <c r="F530" s="284" t="s">
        <v>287</v>
      </c>
      <c r="G530" s="282"/>
      <c r="H530" s="285">
        <v>0.35899999999999999</v>
      </c>
      <c r="I530" s="286"/>
      <c r="J530" s="282"/>
      <c r="K530" s="282"/>
      <c r="L530" s="287"/>
      <c r="M530" s="288"/>
      <c r="N530" s="289"/>
      <c r="O530" s="289"/>
      <c r="P530" s="289"/>
      <c r="Q530" s="289"/>
      <c r="R530" s="289"/>
      <c r="S530" s="289"/>
      <c r="T530" s="290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91" t="s">
        <v>177</v>
      </c>
      <c r="AU530" s="291" t="s">
        <v>86</v>
      </c>
      <c r="AV530" s="16" t="s">
        <v>185</v>
      </c>
      <c r="AW530" s="16" t="s">
        <v>32</v>
      </c>
      <c r="AX530" s="16" t="s">
        <v>76</v>
      </c>
      <c r="AY530" s="291" t="s">
        <v>164</v>
      </c>
    </row>
    <row r="531" s="14" customFormat="1">
      <c r="A531" s="14"/>
      <c r="B531" s="249"/>
      <c r="C531" s="250"/>
      <c r="D531" s="232" t="s">
        <v>177</v>
      </c>
      <c r="E531" s="251" t="s">
        <v>1</v>
      </c>
      <c r="F531" s="252" t="s">
        <v>605</v>
      </c>
      <c r="G531" s="250"/>
      <c r="H531" s="253">
        <v>0.035999999999999997</v>
      </c>
      <c r="I531" s="254"/>
      <c r="J531" s="250"/>
      <c r="K531" s="250"/>
      <c r="L531" s="255"/>
      <c r="M531" s="256"/>
      <c r="N531" s="257"/>
      <c r="O531" s="257"/>
      <c r="P531" s="257"/>
      <c r="Q531" s="257"/>
      <c r="R531" s="257"/>
      <c r="S531" s="257"/>
      <c r="T531" s="258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9" t="s">
        <v>177</v>
      </c>
      <c r="AU531" s="259" t="s">
        <v>86</v>
      </c>
      <c r="AV531" s="14" t="s">
        <v>86</v>
      </c>
      <c r="AW531" s="14" t="s">
        <v>32</v>
      </c>
      <c r="AX531" s="14" t="s">
        <v>76</v>
      </c>
      <c r="AY531" s="259" t="s">
        <v>164</v>
      </c>
    </row>
    <row r="532" s="15" customFormat="1">
      <c r="A532" s="15"/>
      <c r="B532" s="260"/>
      <c r="C532" s="261"/>
      <c r="D532" s="232" t="s">
        <v>177</v>
      </c>
      <c r="E532" s="262" t="s">
        <v>1</v>
      </c>
      <c r="F532" s="263" t="s">
        <v>179</v>
      </c>
      <c r="G532" s="261"/>
      <c r="H532" s="264">
        <v>0.39500000000000002</v>
      </c>
      <c r="I532" s="265"/>
      <c r="J532" s="261"/>
      <c r="K532" s="261"/>
      <c r="L532" s="266"/>
      <c r="M532" s="267"/>
      <c r="N532" s="268"/>
      <c r="O532" s="268"/>
      <c r="P532" s="268"/>
      <c r="Q532" s="268"/>
      <c r="R532" s="268"/>
      <c r="S532" s="268"/>
      <c r="T532" s="269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0" t="s">
        <v>177</v>
      </c>
      <c r="AU532" s="270" t="s">
        <v>86</v>
      </c>
      <c r="AV532" s="15" t="s">
        <v>171</v>
      </c>
      <c r="AW532" s="15" t="s">
        <v>32</v>
      </c>
      <c r="AX532" s="15" t="s">
        <v>84</v>
      </c>
      <c r="AY532" s="270" t="s">
        <v>164</v>
      </c>
    </row>
    <row r="533" s="12" customFormat="1" ht="22.8" customHeight="1">
      <c r="A533" s="12"/>
      <c r="B533" s="203"/>
      <c r="C533" s="204"/>
      <c r="D533" s="205" t="s">
        <v>75</v>
      </c>
      <c r="E533" s="217" t="s">
        <v>201</v>
      </c>
      <c r="F533" s="217" t="s">
        <v>606</v>
      </c>
      <c r="G533" s="204"/>
      <c r="H533" s="204"/>
      <c r="I533" s="207"/>
      <c r="J533" s="218">
        <f>BK533</f>
        <v>0</v>
      </c>
      <c r="K533" s="204"/>
      <c r="L533" s="209"/>
      <c r="M533" s="210"/>
      <c r="N533" s="211"/>
      <c r="O533" s="211"/>
      <c r="P533" s="212">
        <f>SUM(P534:P590)</f>
        <v>0</v>
      </c>
      <c r="Q533" s="211"/>
      <c r="R533" s="212">
        <f>SUM(R534:R590)</f>
        <v>45.706613040000008</v>
      </c>
      <c r="S533" s="211"/>
      <c r="T533" s="213">
        <f>SUM(T534:T590)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4" t="s">
        <v>84</v>
      </c>
      <c r="AT533" s="215" t="s">
        <v>75</v>
      </c>
      <c r="AU533" s="215" t="s">
        <v>84</v>
      </c>
      <c r="AY533" s="214" t="s">
        <v>164</v>
      </c>
      <c r="BK533" s="216">
        <f>SUM(BK534:BK590)</f>
        <v>0</v>
      </c>
    </row>
    <row r="534" s="2" customFormat="1" ht="33" customHeight="1">
      <c r="A534" s="39"/>
      <c r="B534" s="40"/>
      <c r="C534" s="219" t="s">
        <v>607</v>
      </c>
      <c r="D534" s="219" t="s">
        <v>166</v>
      </c>
      <c r="E534" s="220" t="s">
        <v>608</v>
      </c>
      <c r="F534" s="221" t="s">
        <v>609</v>
      </c>
      <c r="G534" s="222" t="s">
        <v>188</v>
      </c>
      <c r="H534" s="223">
        <v>74.739000000000004</v>
      </c>
      <c r="I534" s="224"/>
      <c r="J534" s="225">
        <f>ROUND(I534*H534,2)</f>
        <v>0</v>
      </c>
      <c r="K534" s="221" t="s">
        <v>170</v>
      </c>
      <c r="L534" s="45"/>
      <c r="M534" s="226" t="s">
        <v>1</v>
      </c>
      <c r="N534" s="227" t="s">
        <v>41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171</v>
      </c>
      <c r="AT534" s="230" t="s">
        <v>166</v>
      </c>
      <c r="AU534" s="230" t="s">
        <v>86</v>
      </c>
      <c r="AY534" s="18" t="s">
        <v>164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84</v>
      </c>
      <c r="BK534" s="231">
        <f>ROUND(I534*H534,2)</f>
        <v>0</v>
      </c>
      <c r="BL534" s="18" t="s">
        <v>171</v>
      </c>
      <c r="BM534" s="230" t="s">
        <v>610</v>
      </c>
    </row>
    <row r="535" s="2" customFormat="1">
      <c r="A535" s="39"/>
      <c r="B535" s="40"/>
      <c r="C535" s="41"/>
      <c r="D535" s="232" t="s">
        <v>173</v>
      </c>
      <c r="E535" s="41"/>
      <c r="F535" s="233" t="s">
        <v>611</v>
      </c>
      <c r="G535" s="41"/>
      <c r="H535" s="41"/>
      <c r="I535" s="234"/>
      <c r="J535" s="41"/>
      <c r="K535" s="41"/>
      <c r="L535" s="45"/>
      <c r="M535" s="235"/>
      <c r="N535" s="236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173</v>
      </c>
      <c r="AU535" s="18" t="s">
        <v>86</v>
      </c>
    </row>
    <row r="536" s="2" customFormat="1">
      <c r="A536" s="39"/>
      <c r="B536" s="40"/>
      <c r="C536" s="41"/>
      <c r="D536" s="237" t="s">
        <v>175</v>
      </c>
      <c r="E536" s="41"/>
      <c r="F536" s="238" t="s">
        <v>612</v>
      </c>
      <c r="G536" s="41"/>
      <c r="H536" s="41"/>
      <c r="I536" s="234"/>
      <c r="J536" s="41"/>
      <c r="K536" s="41"/>
      <c r="L536" s="45"/>
      <c r="M536" s="235"/>
      <c r="N536" s="236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175</v>
      </c>
      <c r="AU536" s="18" t="s">
        <v>86</v>
      </c>
    </row>
    <row r="537" s="13" customFormat="1">
      <c r="A537" s="13"/>
      <c r="B537" s="239"/>
      <c r="C537" s="240"/>
      <c r="D537" s="232" t="s">
        <v>177</v>
      </c>
      <c r="E537" s="241" t="s">
        <v>1</v>
      </c>
      <c r="F537" s="242" t="s">
        <v>613</v>
      </c>
      <c r="G537" s="240"/>
      <c r="H537" s="241" t="s">
        <v>1</v>
      </c>
      <c r="I537" s="243"/>
      <c r="J537" s="240"/>
      <c r="K537" s="240"/>
      <c r="L537" s="244"/>
      <c r="M537" s="245"/>
      <c r="N537" s="246"/>
      <c r="O537" s="246"/>
      <c r="P537" s="246"/>
      <c r="Q537" s="246"/>
      <c r="R537" s="246"/>
      <c r="S537" s="246"/>
      <c r="T537" s="24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8" t="s">
        <v>177</v>
      </c>
      <c r="AU537" s="248" t="s">
        <v>86</v>
      </c>
      <c r="AV537" s="13" t="s">
        <v>84</v>
      </c>
      <c r="AW537" s="13" t="s">
        <v>32</v>
      </c>
      <c r="AX537" s="13" t="s">
        <v>76</v>
      </c>
      <c r="AY537" s="248" t="s">
        <v>164</v>
      </c>
    </row>
    <row r="538" s="14" customFormat="1">
      <c r="A538" s="14"/>
      <c r="B538" s="249"/>
      <c r="C538" s="250"/>
      <c r="D538" s="232" t="s">
        <v>177</v>
      </c>
      <c r="E538" s="251" t="s">
        <v>1</v>
      </c>
      <c r="F538" s="252" t="s">
        <v>614</v>
      </c>
      <c r="G538" s="250"/>
      <c r="H538" s="253">
        <v>74.739000000000004</v>
      </c>
      <c r="I538" s="254"/>
      <c r="J538" s="250"/>
      <c r="K538" s="250"/>
      <c r="L538" s="255"/>
      <c r="M538" s="256"/>
      <c r="N538" s="257"/>
      <c r="O538" s="257"/>
      <c r="P538" s="257"/>
      <c r="Q538" s="257"/>
      <c r="R538" s="257"/>
      <c r="S538" s="257"/>
      <c r="T538" s="25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9" t="s">
        <v>177</v>
      </c>
      <c r="AU538" s="259" t="s">
        <v>86</v>
      </c>
      <c r="AV538" s="14" t="s">
        <v>86</v>
      </c>
      <c r="AW538" s="14" t="s">
        <v>32</v>
      </c>
      <c r="AX538" s="14" t="s">
        <v>76</v>
      </c>
      <c r="AY538" s="259" t="s">
        <v>164</v>
      </c>
    </row>
    <row r="539" s="15" customFormat="1">
      <c r="A539" s="15"/>
      <c r="B539" s="260"/>
      <c r="C539" s="261"/>
      <c r="D539" s="232" t="s">
        <v>177</v>
      </c>
      <c r="E539" s="262" t="s">
        <v>1</v>
      </c>
      <c r="F539" s="263" t="s">
        <v>179</v>
      </c>
      <c r="G539" s="261"/>
      <c r="H539" s="264">
        <v>74.739000000000004</v>
      </c>
      <c r="I539" s="265"/>
      <c r="J539" s="261"/>
      <c r="K539" s="261"/>
      <c r="L539" s="266"/>
      <c r="M539" s="267"/>
      <c r="N539" s="268"/>
      <c r="O539" s="268"/>
      <c r="P539" s="268"/>
      <c r="Q539" s="268"/>
      <c r="R539" s="268"/>
      <c r="S539" s="268"/>
      <c r="T539" s="269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0" t="s">
        <v>177</v>
      </c>
      <c r="AU539" s="270" t="s">
        <v>86</v>
      </c>
      <c r="AV539" s="15" t="s">
        <v>171</v>
      </c>
      <c r="AW539" s="15" t="s">
        <v>32</v>
      </c>
      <c r="AX539" s="15" t="s">
        <v>84</v>
      </c>
      <c r="AY539" s="270" t="s">
        <v>164</v>
      </c>
    </row>
    <row r="540" s="2" customFormat="1" ht="33" customHeight="1">
      <c r="A540" s="39"/>
      <c r="B540" s="40"/>
      <c r="C540" s="219" t="s">
        <v>615</v>
      </c>
      <c r="D540" s="219" t="s">
        <v>166</v>
      </c>
      <c r="E540" s="220" t="s">
        <v>616</v>
      </c>
      <c r="F540" s="221" t="s">
        <v>617</v>
      </c>
      <c r="G540" s="222" t="s">
        <v>188</v>
      </c>
      <c r="H540" s="223">
        <v>75.751000000000005</v>
      </c>
      <c r="I540" s="224"/>
      <c r="J540" s="225">
        <f>ROUND(I540*H540,2)</f>
        <v>0</v>
      </c>
      <c r="K540" s="221" t="s">
        <v>170</v>
      </c>
      <c r="L540" s="45"/>
      <c r="M540" s="226" t="s">
        <v>1</v>
      </c>
      <c r="N540" s="227" t="s">
        <v>41</v>
      </c>
      <c r="O540" s="92"/>
      <c r="P540" s="228">
        <f>O540*H540</f>
        <v>0</v>
      </c>
      <c r="Q540" s="228">
        <v>0</v>
      </c>
      <c r="R540" s="228">
        <f>Q540*H540</f>
        <v>0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171</v>
      </c>
      <c r="AT540" s="230" t="s">
        <v>166</v>
      </c>
      <c r="AU540" s="230" t="s">
        <v>86</v>
      </c>
      <c r="AY540" s="18" t="s">
        <v>164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84</v>
      </c>
      <c r="BK540" s="231">
        <f>ROUND(I540*H540,2)</f>
        <v>0</v>
      </c>
      <c r="BL540" s="18" t="s">
        <v>171</v>
      </c>
      <c r="BM540" s="230" t="s">
        <v>618</v>
      </c>
    </row>
    <row r="541" s="2" customFormat="1">
      <c r="A541" s="39"/>
      <c r="B541" s="40"/>
      <c r="C541" s="41"/>
      <c r="D541" s="232" t="s">
        <v>173</v>
      </c>
      <c r="E541" s="41"/>
      <c r="F541" s="233" t="s">
        <v>619</v>
      </c>
      <c r="G541" s="41"/>
      <c r="H541" s="41"/>
      <c r="I541" s="234"/>
      <c r="J541" s="41"/>
      <c r="K541" s="41"/>
      <c r="L541" s="45"/>
      <c r="M541" s="235"/>
      <c r="N541" s="236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173</v>
      </c>
      <c r="AU541" s="18" t="s">
        <v>86</v>
      </c>
    </row>
    <row r="542" s="2" customFormat="1">
      <c r="A542" s="39"/>
      <c r="B542" s="40"/>
      <c r="C542" s="41"/>
      <c r="D542" s="237" t="s">
        <v>175</v>
      </c>
      <c r="E542" s="41"/>
      <c r="F542" s="238" t="s">
        <v>620</v>
      </c>
      <c r="G542" s="41"/>
      <c r="H542" s="41"/>
      <c r="I542" s="234"/>
      <c r="J542" s="41"/>
      <c r="K542" s="41"/>
      <c r="L542" s="45"/>
      <c r="M542" s="235"/>
      <c r="N542" s="236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175</v>
      </c>
      <c r="AU542" s="18" t="s">
        <v>86</v>
      </c>
    </row>
    <row r="543" s="13" customFormat="1">
      <c r="A543" s="13"/>
      <c r="B543" s="239"/>
      <c r="C543" s="240"/>
      <c r="D543" s="232" t="s">
        <v>177</v>
      </c>
      <c r="E543" s="241" t="s">
        <v>1</v>
      </c>
      <c r="F543" s="242" t="s">
        <v>621</v>
      </c>
      <c r="G543" s="240"/>
      <c r="H543" s="241" t="s">
        <v>1</v>
      </c>
      <c r="I543" s="243"/>
      <c r="J543" s="240"/>
      <c r="K543" s="240"/>
      <c r="L543" s="244"/>
      <c r="M543" s="245"/>
      <c r="N543" s="246"/>
      <c r="O543" s="246"/>
      <c r="P543" s="246"/>
      <c r="Q543" s="246"/>
      <c r="R543" s="246"/>
      <c r="S543" s="246"/>
      <c r="T543" s="247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8" t="s">
        <v>177</v>
      </c>
      <c r="AU543" s="248" t="s">
        <v>86</v>
      </c>
      <c r="AV543" s="13" t="s">
        <v>84</v>
      </c>
      <c r="AW543" s="13" t="s">
        <v>32</v>
      </c>
      <c r="AX543" s="13" t="s">
        <v>76</v>
      </c>
      <c r="AY543" s="248" t="s">
        <v>164</v>
      </c>
    </row>
    <row r="544" s="14" customFormat="1">
      <c r="A544" s="14"/>
      <c r="B544" s="249"/>
      <c r="C544" s="250"/>
      <c r="D544" s="232" t="s">
        <v>177</v>
      </c>
      <c r="E544" s="251" t="s">
        <v>1</v>
      </c>
      <c r="F544" s="252" t="s">
        <v>622</v>
      </c>
      <c r="G544" s="250"/>
      <c r="H544" s="253">
        <v>1.28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9" t="s">
        <v>177</v>
      </c>
      <c r="AU544" s="259" t="s">
        <v>86</v>
      </c>
      <c r="AV544" s="14" t="s">
        <v>86</v>
      </c>
      <c r="AW544" s="14" t="s">
        <v>32</v>
      </c>
      <c r="AX544" s="14" t="s">
        <v>76</v>
      </c>
      <c r="AY544" s="259" t="s">
        <v>164</v>
      </c>
    </row>
    <row r="545" s="13" customFormat="1">
      <c r="A545" s="13"/>
      <c r="B545" s="239"/>
      <c r="C545" s="240"/>
      <c r="D545" s="232" t="s">
        <v>177</v>
      </c>
      <c r="E545" s="241" t="s">
        <v>1</v>
      </c>
      <c r="F545" s="242" t="s">
        <v>623</v>
      </c>
      <c r="G545" s="240"/>
      <c r="H545" s="241" t="s">
        <v>1</v>
      </c>
      <c r="I545" s="243"/>
      <c r="J545" s="240"/>
      <c r="K545" s="240"/>
      <c r="L545" s="244"/>
      <c r="M545" s="245"/>
      <c r="N545" s="246"/>
      <c r="O545" s="246"/>
      <c r="P545" s="246"/>
      <c r="Q545" s="246"/>
      <c r="R545" s="246"/>
      <c r="S545" s="246"/>
      <c r="T545" s="24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8" t="s">
        <v>177</v>
      </c>
      <c r="AU545" s="248" t="s">
        <v>86</v>
      </c>
      <c r="AV545" s="13" t="s">
        <v>84</v>
      </c>
      <c r="AW545" s="13" t="s">
        <v>32</v>
      </c>
      <c r="AX545" s="13" t="s">
        <v>76</v>
      </c>
      <c r="AY545" s="248" t="s">
        <v>164</v>
      </c>
    </row>
    <row r="546" s="14" customFormat="1">
      <c r="A546" s="14"/>
      <c r="B546" s="249"/>
      <c r="C546" s="250"/>
      <c r="D546" s="232" t="s">
        <v>177</v>
      </c>
      <c r="E546" s="251" t="s">
        <v>1</v>
      </c>
      <c r="F546" s="252" t="s">
        <v>624</v>
      </c>
      <c r="G546" s="250"/>
      <c r="H546" s="253">
        <v>1.2250000000000001</v>
      </c>
      <c r="I546" s="254"/>
      <c r="J546" s="250"/>
      <c r="K546" s="250"/>
      <c r="L546" s="255"/>
      <c r="M546" s="256"/>
      <c r="N546" s="257"/>
      <c r="O546" s="257"/>
      <c r="P546" s="257"/>
      <c r="Q546" s="257"/>
      <c r="R546" s="257"/>
      <c r="S546" s="257"/>
      <c r="T546" s="258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9" t="s">
        <v>177</v>
      </c>
      <c r="AU546" s="259" t="s">
        <v>86</v>
      </c>
      <c r="AV546" s="14" t="s">
        <v>86</v>
      </c>
      <c r="AW546" s="14" t="s">
        <v>32</v>
      </c>
      <c r="AX546" s="14" t="s">
        <v>76</v>
      </c>
      <c r="AY546" s="259" t="s">
        <v>164</v>
      </c>
    </row>
    <row r="547" s="13" customFormat="1">
      <c r="A547" s="13"/>
      <c r="B547" s="239"/>
      <c r="C547" s="240"/>
      <c r="D547" s="232" t="s">
        <v>177</v>
      </c>
      <c r="E547" s="241" t="s">
        <v>1</v>
      </c>
      <c r="F547" s="242" t="s">
        <v>625</v>
      </c>
      <c r="G547" s="240"/>
      <c r="H547" s="241" t="s">
        <v>1</v>
      </c>
      <c r="I547" s="243"/>
      <c r="J547" s="240"/>
      <c r="K547" s="240"/>
      <c r="L547" s="244"/>
      <c r="M547" s="245"/>
      <c r="N547" s="246"/>
      <c r="O547" s="246"/>
      <c r="P547" s="246"/>
      <c r="Q547" s="246"/>
      <c r="R547" s="246"/>
      <c r="S547" s="246"/>
      <c r="T547" s="24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8" t="s">
        <v>177</v>
      </c>
      <c r="AU547" s="248" t="s">
        <v>86</v>
      </c>
      <c r="AV547" s="13" t="s">
        <v>84</v>
      </c>
      <c r="AW547" s="13" t="s">
        <v>32</v>
      </c>
      <c r="AX547" s="13" t="s">
        <v>76</v>
      </c>
      <c r="AY547" s="248" t="s">
        <v>164</v>
      </c>
    </row>
    <row r="548" s="14" customFormat="1">
      <c r="A548" s="14"/>
      <c r="B548" s="249"/>
      <c r="C548" s="250"/>
      <c r="D548" s="232" t="s">
        <v>177</v>
      </c>
      <c r="E548" s="251" t="s">
        <v>1</v>
      </c>
      <c r="F548" s="252" t="s">
        <v>626</v>
      </c>
      <c r="G548" s="250"/>
      <c r="H548" s="253">
        <v>22.245999999999999</v>
      </c>
      <c r="I548" s="254"/>
      <c r="J548" s="250"/>
      <c r="K548" s="250"/>
      <c r="L548" s="255"/>
      <c r="M548" s="256"/>
      <c r="N548" s="257"/>
      <c r="O548" s="257"/>
      <c r="P548" s="257"/>
      <c r="Q548" s="257"/>
      <c r="R548" s="257"/>
      <c r="S548" s="257"/>
      <c r="T548" s="25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9" t="s">
        <v>177</v>
      </c>
      <c r="AU548" s="259" t="s">
        <v>86</v>
      </c>
      <c r="AV548" s="14" t="s">
        <v>86</v>
      </c>
      <c r="AW548" s="14" t="s">
        <v>32</v>
      </c>
      <c r="AX548" s="14" t="s">
        <v>76</v>
      </c>
      <c r="AY548" s="259" t="s">
        <v>164</v>
      </c>
    </row>
    <row r="549" s="13" customFormat="1">
      <c r="A549" s="13"/>
      <c r="B549" s="239"/>
      <c r="C549" s="240"/>
      <c r="D549" s="232" t="s">
        <v>177</v>
      </c>
      <c r="E549" s="241" t="s">
        <v>1</v>
      </c>
      <c r="F549" s="242" t="s">
        <v>627</v>
      </c>
      <c r="G549" s="240"/>
      <c r="H549" s="241" t="s">
        <v>1</v>
      </c>
      <c r="I549" s="243"/>
      <c r="J549" s="240"/>
      <c r="K549" s="240"/>
      <c r="L549" s="244"/>
      <c r="M549" s="245"/>
      <c r="N549" s="246"/>
      <c r="O549" s="246"/>
      <c r="P549" s="246"/>
      <c r="Q549" s="246"/>
      <c r="R549" s="246"/>
      <c r="S549" s="246"/>
      <c r="T549" s="24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8" t="s">
        <v>177</v>
      </c>
      <c r="AU549" s="248" t="s">
        <v>86</v>
      </c>
      <c r="AV549" s="13" t="s">
        <v>84</v>
      </c>
      <c r="AW549" s="13" t="s">
        <v>32</v>
      </c>
      <c r="AX549" s="13" t="s">
        <v>76</v>
      </c>
      <c r="AY549" s="248" t="s">
        <v>164</v>
      </c>
    </row>
    <row r="550" s="14" customFormat="1">
      <c r="A550" s="14"/>
      <c r="B550" s="249"/>
      <c r="C550" s="250"/>
      <c r="D550" s="232" t="s">
        <v>177</v>
      </c>
      <c r="E550" s="251" t="s">
        <v>1</v>
      </c>
      <c r="F550" s="252" t="s">
        <v>426</v>
      </c>
      <c r="G550" s="250"/>
      <c r="H550" s="253">
        <v>51</v>
      </c>
      <c r="I550" s="254"/>
      <c r="J550" s="250"/>
      <c r="K550" s="250"/>
      <c r="L550" s="255"/>
      <c r="M550" s="256"/>
      <c r="N550" s="257"/>
      <c r="O550" s="257"/>
      <c r="P550" s="257"/>
      <c r="Q550" s="257"/>
      <c r="R550" s="257"/>
      <c r="S550" s="257"/>
      <c r="T550" s="258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9" t="s">
        <v>177</v>
      </c>
      <c r="AU550" s="259" t="s">
        <v>86</v>
      </c>
      <c r="AV550" s="14" t="s">
        <v>86</v>
      </c>
      <c r="AW550" s="14" t="s">
        <v>32</v>
      </c>
      <c r="AX550" s="14" t="s">
        <v>76</v>
      </c>
      <c r="AY550" s="259" t="s">
        <v>164</v>
      </c>
    </row>
    <row r="551" s="15" customFormat="1">
      <c r="A551" s="15"/>
      <c r="B551" s="260"/>
      <c r="C551" s="261"/>
      <c r="D551" s="232" t="s">
        <v>177</v>
      </c>
      <c r="E551" s="262" t="s">
        <v>1</v>
      </c>
      <c r="F551" s="263" t="s">
        <v>179</v>
      </c>
      <c r="G551" s="261"/>
      <c r="H551" s="264">
        <v>75.751000000000005</v>
      </c>
      <c r="I551" s="265"/>
      <c r="J551" s="261"/>
      <c r="K551" s="261"/>
      <c r="L551" s="266"/>
      <c r="M551" s="267"/>
      <c r="N551" s="268"/>
      <c r="O551" s="268"/>
      <c r="P551" s="268"/>
      <c r="Q551" s="268"/>
      <c r="R551" s="268"/>
      <c r="S551" s="268"/>
      <c r="T551" s="26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0" t="s">
        <v>177</v>
      </c>
      <c r="AU551" s="270" t="s">
        <v>86</v>
      </c>
      <c r="AV551" s="15" t="s">
        <v>171</v>
      </c>
      <c r="AW551" s="15" t="s">
        <v>32</v>
      </c>
      <c r="AX551" s="15" t="s">
        <v>84</v>
      </c>
      <c r="AY551" s="270" t="s">
        <v>164</v>
      </c>
    </row>
    <row r="552" s="2" customFormat="1" ht="33" customHeight="1">
      <c r="A552" s="39"/>
      <c r="B552" s="40"/>
      <c r="C552" s="219" t="s">
        <v>628</v>
      </c>
      <c r="D552" s="219" t="s">
        <v>166</v>
      </c>
      <c r="E552" s="220" t="s">
        <v>629</v>
      </c>
      <c r="F552" s="221" t="s">
        <v>630</v>
      </c>
      <c r="G552" s="222" t="s">
        <v>188</v>
      </c>
      <c r="H552" s="223">
        <v>76</v>
      </c>
      <c r="I552" s="224"/>
      <c r="J552" s="225">
        <f>ROUND(I552*H552,2)</f>
        <v>0</v>
      </c>
      <c r="K552" s="221" t="s">
        <v>1</v>
      </c>
      <c r="L552" s="45"/>
      <c r="M552" s="226" t="s">
        <v>1</v>
      </c>
      <c r="N552" s="227" t="s">
        <v>41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171</v>
      </c>
      <c r="AT552" s="230" t="s">
        <v>166</v>
      </c>
      <c r="AU552" s="230" t="s">
        <v>86</v>
      </c>
      <c r="AY552" s="18" t="s">
        <v>164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84</v>
      </c>
      <c r="BK552" s="231">
        <f>ROUND(I552*H552,2)</f>
        <v>0</v>
      </c>
      <c r="BL552" s="18" t="s">
        <v>171</v>
      </c>
      <c r="BM552" s="230" t="s">
        <v>631</v>
      </c>
    </row>
    <row r="553" s="2" customFormat="1">
      <c r="A553" s="39"/>
      <c r="B553" s="40"/>
      <c r="C553" s="41"/>
      <c r="D553" s="232" t="s">
        <v>173</v>
      </c>
      <c r="E553" s="41"/>
      <c r="F553" s="233" t="s">
        <v>632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173</v>
      </c>
      <c r="AU553" s="18" t="s">
        <v>86</v>
      </c>
    </row>
    <row r="554" s="13" customFormat="1">
      <c r="A554" s="13"/>
      <c r="B554" s="239"/>
      <c r="C554" s="240"/>
      <c r="D554" s="232" t="s">
        <v>177</v>
      </c>
      <c r="E554" s="241" t="s">
        <v>1</v>
      </c>
      <c r="F554" s="242" t="s">
        <v>633</v>
      </c>
      <c r="G554" s="240"/>
      <c r="H554" s="241" t="s">
        <v>1</v>
      </c>
      <c r="I554" s="243"/>
      <c r="J554" s="240"/>
      <c r="K554" s="240"/>
      <c r="L554" s="244"/>
      <c r="M554" s="245"/>
      <c r="N554" s="246"/>
      <c r="O554" s="246"/>
      <c r="P554" s="246"/>
      <c r="Q554" s="246"/>
      <c r="R554" s="246"/>
      <c r="S554" s="246"/>
      <c r="T554" s="24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8" t="s">
        <v>177</v>
      </c>
      <c r="AU554" s="248" t="s">
        <v>86</v>
      </c>
      <c r="AV554" s="13" t="s">
        <v>84</v>
      </c>
      <c r="AW554" s="13" t="s">
        <v>32</v>
      </c>
      <c r="AX554" s="13" t="s">
        <v>76</v>
      </c>
      <c r="AY554" s="248" t="s">
        <v>164</v>
      </c>
    </row>
    <row r="555" s="14" customFormat="1">
      <c r="A555" s="14"/>
      <c r="B555" s="249"/>
      <c r="C555" s="250"/>
      <c r="D555" s="232" t="s">
        <v>177</v>
      </c>
      <c r="E555" s="251" t="s">
        <v>1</v>
      </c>
      <c r="F555" s="252" t="s">
        <v>615</v>
      </c>
      <c r="G555" s="250"/>
      <c r="H555" s="253">
        <v>76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9" t="s">
        <v>177</v>
      </c>
      <c r="AU555" s="259" t="s">
        <v>86</v>
      </c>
      <c r="AV555" s="14" t="s">
        <v>86</v>
      </c>
      <c r="AW555" s="14" t="s">
        <v>32</v>
      </c>
      <c r="AX555" s="14" t="s">
        <v>76</v>
      </c>
      <c r="AY555" s="259" t="s">
        <v>164</v>
      </c>
    </row>
    <row r="556" s="15" customFormat="1">
      <c r="A556" s="15"/>
      <c r="B556" s="260"/>
      <c r="C556" s="261"/>
      <c r="D556" s="232" t="s">
        <v>177</v>
      </c>
      <c r="E556" s="262" t="s">
        <v>1</v>
      </c>
      <c r="F556" s="263" t="s">
        <v>179</v>
      </c>
      <c r="G556" s="261"/>
      <c r="H556" s="264">
        <v>76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0" t="s">
        <v>177</v>
      </c>
      <c r="AU556" s="270" t="s">
        <v>86</v>
      </c>
      <c r="AV556" s="15" t="s">
        <v>171</v>
      </c>
      <c r="AW556" s="15" t="s">
        <v>32</v>
      </c>
      <c r="AX556" s="15" t="s">
        <v>84</v>
      </c>
      <c r="AY556" s="270" t="s">
        <v>164</v>
      </c>
    </row>
    <row r="557" s="2" customFormat="1" ht="21.75" customHeight="1">
      <c r="A557" s="39"/>
      <c r="B557" s="40"/>
      <c r="C557" s="219" t="s">
        <v>634</v>
      </c>
      <c r="D557" s="219" t="s">
        <v>166</v>
      </c>
      <c r="E557" s="220" t="s">
        <v>635</v>
      </c>
      <c r="F557" s="221" t="s">
        <v>636</v>
      </c>
      <c r="G557" s="222" t="s">
        <v>188</v>
      </c>
      <c r="H557" s="223">
        <v>76.781000000000006</v>
      </c>
      <c r="I557" s="224"/>
      <c r="J557" s="225">
        <f>ROUND(I557*H557,2)</f>
        <v>0</v>
      </c>
      <c r="K557" s="221" t="s">
        <v>170</v>
      </c>
      <c r="L557" s="45"/>
      <c r="M557" s="226" t="s">
        <v>1</v>
      </c>
      <c r="N557" s="227" t="s">
        <v>41</v>
      </c>
      <c r="O557" s="92"/>
      <c r="P557" s="228">
        <f>O557*H557</f>
        <v>0</v>
      </c>
      <c r="Q557" s="228">
        <v>0</v>
      </c>
      <c r="R557" s="228">
        <f>Q557*H557</f>
        <v>0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171</v>
      </c>
      <c r="AT557" s="230" t="s">
        <v>166</v>
      </c>
      <c r="AU557" s="230" t="s">
        <v>86</v>
      </c>
      <c r="AY557" s="18" t="s">
        <v>164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84</v>
      </c>
      <c r="BK557" s="231">
        <f>ROUND(I557*H557,2)</f>
        <v>0</v>
      </c>
      <c r="BL557" s="18" t="s">
        <v>171</v>
      </c>
      <c r="BM557" s="230" t="s">
        <v>637</v>
      </c>
    </row>
    <row r="558" s="2" customFormat="1">
      <c r="A558" s="39"/>
      <c r="B558" s="40"/>
      <c r="C558" s="41"/>
      <c r="D558" s="232" t="s">
        <v>173</v>
      </c>
      <c r="E558" s="41"/>
      <c r="F558" s="233" t="s">
        <v>638</v>
      </c>
      <c r="G558" s="41"/>
      <c r="H558" s="41"/>
      <c r="I558" s="234"/>
      <c r="J558" s="41"/>
      <c r="K558" s="41"/>
      <c r="L558" s="45"/>
      <c r="M558" s="235"/>
      <c r="N558" s="236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173</v>
      </c>
      <c r="AU558" s="18" t="s">
        <v>86</v>
      </c>
    </row>
    <row r="559" s="2" customFormat="1">
      <c r="A559" s="39"/>
      <c r="B559" s="40"/>
      <c r="C559" s="41"/>
      <c r="D559" s="237" t="s">
        <v>175</v>
      </c>
      <c r="E559" s="41"/>
      <c r="F559" s="238" t="s">
        <v>639</v>
      </c>
      <c r="G559" s="41"/>
      <c r="H559" s="41"/>
      <c r="I559" s="234"/>
      <c r="J559" s="41"/>
      <c r="K559" s="41"/>
      <c r="L559" s="45"/>
      <c r="M559" s="235"/>
      <c r="N559" s="236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175</v>
      </c>
      <c r="AU559" s="18" t="s">
        <v>86</v>
      </c>
    </row>
    <row r="560" s="13" customFormat="1">
      <c r="A560" s="13"/>
      <c r="B560" s="239"/>
      <c r="C560" s="240"/>
      <c r="D560" s="232" t="s">
        <v>177</v>
      </c>
      <c r="E560" s="241" t="s">
        <v>1</v>
      </c>
      <c r="F560" s="242" t="s">
        <v>640</v>
      </c>
      <c r="G560" s="240"/>
      <c r="H560" s="241" t="s">
        <v>1</v>
      </c>
      <c r="I560" s="243"/>
      <c r="J560" s="240"/>
      <c r="K560" s="240"/>
      <c r="L560" s="244"/>
      <c r="M560" s="245"/>
      <c r="N560" s="246"/>
      <c r="O560" s="246"/>
      <c r="P560" s="246"/>
      <c r="Q560" s="246"/>
      <c r="R560" s="246"/>
      <c r="S560" s="246"/>
      <c r="T560" s="247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8" t="s">
        <v>177</v>
      </c>
      <c r="AU560" s="248" t="s">
        <v>86</v>
      </c>
      <c r="AV560" s="13" t="s">
        <v>84</v>
      </c>
      <c r="AW560" s="13" t="s">
        <v>32</v>
      </c>
      <c r="AX560" s="13" t="s">
        <v>76</v>
      </c>
      <c r="AY560" s="248" t="s">
        <v>164</v>
      </c>
    </row>
    <row r="561" s="14" customFormat="1">
      <c r="A561" s="14"/>
      <c r="B561" s="249"/>
      <c r="C561" s="250"/>
      <c r="D561" s="232" t="s">
        <v>177</v>
      </c>
      <c r="E561" s="251" t="s">
        <v>1</v>
      </c>
      <c r="F561" s="252" t="s">
        <v>641</v>
      </c>
      <c r="G561" s="250"/>
      <c r="H561" s="253">
        <v>21.600000000000001</v>
      </c>
      <c r="I561" s="254"/>
      <c r="J561" s="250"/>
      <c r="K561" s="250"/>
      <c r="L561" s="255"/>
      <c r="M561" s="256"/>
      <c r="N561" s="257"/>
      <c r="O561" s="257"/>
      <c r="P561" s="257"/>
      <c r="Q561" s="257"/>
      <c r="R561" s="257"/>
      <c r="S561" s="257"/>
      <c r="T561" s="258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9" t="s">
        <v>177</v>
      </c>
      <c r="AU561" s="259" t="s">
        <v>86</v>
      </c>
      <c r="AV561" s="14" t="s">
        <v>86</v>
      </c>
      <c r="AW561" s="14" t="s">
        <v>32</v>
      </c>
      <c r="AX561" s="14" t="s">
        <v>76</v>
      </c>
      <c r="AY561" s="259" t="s">
        <v>164</v>
      </c>
    </row>
    <row r="562" s="13" customFormat="1">
      <c r="A562" s="13"/>
      <c r="B562" s="239"/>
      <c r="C562" s="240"/>
      <c r="D562" s="232" t="s">
        <v>177</v>
      </c>
      <c r="E562" s="241" t="s">
        <v>1</v>
      </c>
      <c r="F562" s="242" t="s">
        <v>642</v>
      </c>
      <c r="G562" s="240"/>
      <c r="H562" s="241" t="s">
        <v>1</v>
      </c>
      <c r="I562" s="243"/>
      <c r="J562" s="240"/>
      <c r="K562" s="240"/>
      <c r="L562" s="244"/>
      <c r="M562" s="245"/>
      <c r="N562" s="246"/>
      <c r="O562" s="246"/>
      <c r="P562" s="246"/>
      <c r="Q562" s="246"/>
      <c r="R562" s="246"/>
      <c r="S562" s="246"/>
      <c r="T562" s="24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8" t="s">
        <v>177</v>
      </c>
      <c r="AU562" s="248" t="s">
        <v>86</v>
      </c>
      <c r="AV562" s="13" t="s">
        <v>84</v>
      </c>
      <c r="AW562" s="13" t="s">
        <v>32</v>
      </c>
      <c r="AX562" s="13" t="s">
        <v>76</v>
      </c>
      <c r="AY562" s="248" t="s">
        <v>164</v>
      </c>
    </row>
    <row r="563" s="14" customFormat="1">
      <c r="A563" s="14"/>
      <c r="B563" s="249"/>
      <c r="C563" s="250"/>
      <c r="D563" s="232" t="s">
        <v>177</v>
      </c>
      <c r="E563" s="251" t="s">
        <v>1</v>
      </c>
      <c r="F563" s="252" t="s">
        <v>643</v>
      </c>
      <c r="G563" s="250"/>
      <c r="H563" s="253">
        <v>55.180999999999997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9" t="s">
        <v>177</v>
      </c>
      <c r="AU563" s="259" t="s">
        <v>86</v>
      </c>
      <c r="AV563" s="14" t="s">
        <v>86</v>
      </c>
      <c r="AW563" s="14" t="s">
        <v>32</v>
      </c>
      <c r="AX563" s="14" t="s">
        <v>76</v>
      </c>
      <c r="AY563" s="259" t="s">
        <v>164</v>
      </c>
    </row>
    <row r="564" s="15" customFormat="1">
      <c r="A564" s="15"/>
      <c r="B564" s="260"/>
      <c r="C564" s="261"/>
      <c r="D564" s="232" t="s">
        <v>177</v>
      </c>
      <c r="E564" s="262" t="s">
        <v>1</v>
      </c>
      <c r="F564" s="263" t="s">
        <v>179</v>
      </c>
      <c r="G564" s="261"/>
      <c r="H564" s="264">
        <v>76.781000000000006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0" t="s">
        <v>177</v>
      </c>
      <c r="AU564" s="270" t="s">
        <v>86</v>
      </c>
      <c r="AV564" s="15" t="s">
        <v>171</v>
      </c>
      <c r="AW564" s="15" t="s">
        <v>32</v>
      </c>
      <c r="AX564" s="15" t="s">
        <v>84</v>
      </c>
      <c r="AY564" s="270" t="s">
        <v>164</v>
      </c>
    </row>
    <row r="565" s="2" customFormat="1" ht="24.15" customHeight="1">
      <c r="A565" s="39"/>
      <c r="B565" s="40"/>
      <c r="C565" s="219" t="s">
        <v>644</v>
      </c>
      <c r="D565" s="219" t="s">
        <v>166</v>
      </c>
      <c r="E565" s="220" t="s">
        <v>645</v>
      </c>
      <c r="F565" s="221" t="s">
        <v>646</v>
      </c>
      <c r="G565" s="222" t="s">
        <v>188</v>
      </c>
      <c r="H565" s="223">
        <v>130.93199999999999</v>
      </c>
      <c r="I565" s="224"/>
      <c r="J565" s="225">
        <f>ROUND(I565*H565,2)</f>
        <v>0</v>
      </c>
      <c r="K565" s="221" t="s">
        <v>170</v>
      </c>
      <c r="L565" s="45"/>
      <c r="M565" s="226" t="s">
        <v>1</v>
      </c>
      <c r="N565" s="227" t="s">
        <v>41</v>
      </c>
      <c r="O565" s="92"/>
      <c r="P565" s="228">
        <f>O565*H565</f>
        <v>0</v>
      </c>
      <c r="Q565" s="228">
        <v>0.089219999999999994</v>
      </c>
      <c r="R565" s="228">
        <f>Q565*H565</f>
        <v>11.681753039999999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171</v>
      </c>
      <c r="AT565" s="230" t="s">
        <v>166</v>
      </c>
      <c r="AU565" s="230" t="s">
        <v>86</v>
      </c>
      <c r="AY565" s="18" t="s">
        <v>164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84</v>
      </c>
      <c r="BK565" s="231">
        <f>ROUND(I565*H565,2)</f>
        <v>0</v>
      </c>
      <c r="BL565" s="18" t="s">
        <v>171</v>
      </c>
      <c r="BM565" s="230" t="s">
        <v>647</v>
      </c>
    </row>
    <row r="566" s="2" customFormat="1">
      <c r="A566" s="39"/>
      <c r="B566" s="40"/>
      <c r="C566" s="41"/>
      <c r="D566" s="232" t="s">
        <v>173</v>
      </c>
      <c r="E566" s="41"/>
      <c r="F566" s="233" t="s">
        <v>648</v>
      </c>
      <c r="G566" s="41"/>
      <c r="H566" s="41"/>
      <c r="I566" s="234"/>
      <c r="J566" s="41"/>
      <c r="K566" s="41"/>
      <c r="L566" s="45"/>
      <c r="M566" s="235"/>
      <c r="N566" s="236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173</v>
      </c>
      <c r="AU566" s="18" t="s">
        <v>86</v>
      </c>
    </row>
    <row r="567" s="2" customFormat="1">
      <c r="A567" s="39"/>
      <c r="B567" s="40"/>
      <c r="C567" s="41"/>
      <c r="D567" s="237" t="s">
        <v>175</v>
      </c>
      <c r="E567" s="41"/>
      <c r="F567" s="238" t="s">
        <v>649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175</v>
      </c>
      <c r="AU567" s="18" t="s">
        <v>86</v>
      </c>
    </row>
    <row r="568" s="13" customFormat="1">
      <c r="A568" s="13"/>
      <c r="B568" s="239"/>
      <c r="C568" s="240"/>
      <c r="D568" s="232" t="s">
        <v>177</v>
      </c>
      <c r="E568" s="241" t="s">
        <v>1</v>
      </c>
      <c r="F568" s="242" t="s">
        <v>642</v>
      </c>
      <c r="G568" s="240"/>
      <c r="H568" s="241" t="s">
        <v>1</v>
      </c>
      <c r="I568" s="243"/>
      <c r="J568" s="240"/>
      <c r="K568" s="240"/>
      <c r="L568" s="244"/>
      <c r="M568" s="245"/>
      <c r="N568" s="246"/>
      <c r="O568" s="246"/>
      <c r="P568" s="246"/>
      <c r="Q568" s="246"/>
      <c r="R568" s="246"/>
      <c r="S568" s="246"/>
      <c r="T568" s="24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8" t="s">
        <v>177</v>
      </c>
      <c r="AU568" s="248" t="s">
        <v>86</v>
      </c>
      <c r="AV568" s="13" t="s">
        <v>84</v>
      </c>
      <c r="AW568" s="13" t="s">
        <v>32</v>
      </c>
      <c r="AX568" s="13" t="s">
        <v>76</v>
      </c>
      <c r="AY568" s="248" t="s">
        <v>164</v>
      </c>
    </row>
    <row r="569" s="14" customFormat="1">
      <c r="A569" s="14"/>
      <c r="B569" s="249"/>
      <c r="C569" s="250"/>
      <c r="D569" s="232" t="s">
        <v>177</v>
      </c>
      <c r="E569" s="251" t="s">
        <v>1</v>
      </c>
      <c r="F569" s="252" t="s">
        <v>643</v>
      </c>
      <c r="G569" s="250"/>
      <c r="H569" s="253">
        <v>55.180999999999997</v>
      </c>
      <c r="I569" s="254"/>
      <c r="J569" s="250"/>
      <c r="K569" s="250"/>
      <c r="L569" s="255"/>
      <c r="M569" s="256"/>
      <c r="N569" s="257"/>
      <c r="O569" s="257"/>
      <c r="P569" s="257"/>
      <c r="Q569" s="257"/>
      <c r="R569" s="257"/>
      <c r="S569" s="257"/>
      <c r="T569" s="25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9" t="s">
        <v>177</v>
      </c>
      <c r="AU569" s="259" t="s">
        <v>86</v>
      </c>
      <c r="AV569" s="14" t="s">
        <v>86</v>
      </c>
      <c r="AW569" s="14" t="s">
        <v>32</v>
      </c>
      <c r="AX569" s="14" t="s">
        <v>76</v>
      </c>
      <c r="AY569" s="259" t="s">
        <v>164</v>
      </c>
    </row>
    <row r="570" s="13" customFormat="1">
      <c r="A570" s="13"/>
      <c r="B570" s="239"/>
      <c r="C570" s="240"/>
      <c r="D570" s="232" t="s">
        <v>177</v>
      </c>
      <c r="E570" s="241" t="s">
        <v>1</v>
      </c>
      <c r="F570" s="242" t="s">
        <v>621</v>
      </c>
      <c r="G570" s="240"/>
      <c r="H570" s="241" t="s">
        <v>1</v>
      </c>
      <c r="I570" s="243"/>
      <c r="J570" s="240"/>
      <c r="K570" s="240"/>
      <c r="L570" s="244"/>
      <c r="M570" s="245"/>
      <c r="N570" s="246"/>
      <c r="O570" s="246"/>
      <c r="P570" s="246"/>
      <c r="Q570" s="246"/>
      <c r="R570" s="246"/>
      <c r="S570" s="246"/>
      <c r="T570" s="24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8" t="s">
        <v>177</v>
      </c>
      <c r="AU570" s="248" t="s">
        <v>86</v>
      </c>
      <c r="AV570" s="13" t="s">
        <v>84</v>
      </c>
      <c r="AW570" s="13" t="s">
        <v>32</v>
      </c>
      <c r="AX570" s="13" t="s">
        <v>76</v>
      </c>
      <c r="AY570" s="248" t="s">
        <v>164</v>
      </c>
    </row>
    <row r="571" s="14" customFormat="1">
      <c r="A571" s="14"/>
      <c r="B571" s="249"/>
      <c r="C571" s="250"/>
      <c r="D571" s="232" t="s">
        <v>177</v>
      </c>
      <c r="E571" s="251" t="s">
        <v>1</v>
      </c>
      <c r="F571" s="252" t="s">
        <v>622</v>
      </c>
      <c r="G571" s="250"/>
      <c r="H571" s="253">
        <v>1.28</v>
      </c>
      <c r="I571" s="254"/>
      <c r="J571" s="250"/>
      <c r="K571" s="250"/>
      <c r="L571" s="255"/>
      <c r="M571" s="256"/>
      <c r="N571" s="257"/>
      <c r="O571" s="257"/>
      <c r="P571" s="257"/>
      <c r="Q571" s="257"/>
      <c r="R571" s="257"/>
      <c r="S571" s="257"/>
      <c r="T571" s="258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9" t="s">
        <v>177</v>
      </c>
      <c r="AU571" s="259" t="s">
        <v>86</v>
      </c>
      <c r="AV571" s="14" t="s">
        <v>86</v>
      </c>
      <c r="AW571" s="14" t="s">
        <v>32</v>
      </c>
      <c r="AX571" s="14" t="s">
        <v>76</v>
      </c>
      <c r="AY571" s="259" t="s">
        <v>164</v>
      </c>
    </row>
    <row r="572" s="13" customFormat="1">
      <c r="A572" s="13"/>
      <c r="B572" s="239"/>
      <c r="C572" s="240"/>
      <c r="D572" s="232" t="s">
        <v>177</v>
      </c>
      <c r="E572" s="241" t="s">
        <v>1</v>
      </c>
      <c r="F572" s="242" t="s">
        <v>623</v>
      </c>
      <c r="G572" s="240"/>
      <c r="H572" s="241" t="s">
        <v>1</v>
      </c>
      <c r="I572" s="243"/>
      <c r="J572" s="240"/>
      <c r="K572" s="240"/>
      <c r="L572" s="244"/>
      <c r="M572" s="245"/>
      <c r="N572" s="246"/>
      <c r="O572" s="246"/>
      <c r="P572" s="246"/>
      <c r="Q572" s="246"/>
      <c r="R572" s="246"/>
      <c r="S572" s="246"/>
      <c r="T572" s="24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8" t="s">
        <v>177</v>
      </c>
      <c r="AU572" s="248" t="s">
        <v>86</v>
      </c>
      <c r="AV572" s="13" t="s">
        <v>84</v>
      </c>
      <c r="AW572" s="13" t="s">
        <v>32</v>
      </c>
      <c r="AX572" s="13" t="s">
        <v>76</v>
      </c>
      <c r="AY572" s="248" t="s">
        <v>164</v>
      </c>
    </row>
    <row r="573" s="14" customFormat="1">
      <c r="A573" s="14"/>
      <c r="B573" s="249"/>
      <c r="C573" s="250"/>
      <c r="D573" s="232" t="s">
        <v>177</v>
      </c>
      <c r="E573" s="251" t="s">
        <v>1</v>
      </c>
      <c r="F573" s="252" t="s">
        <v>624</v>
      </c>
      <c r="G573" s="250"/>
      <c r="H573" s="253">
        <v>1.2250000000000001</v>
      </c>
      <c r="I573" s="254"/>
      <c r="J573" s="250"/>
      <c r="K573" s="250"/>
      <c r="L573" s="255"/>
      <c r="M573" s="256"/>
      <c r="N573" s="257"/>
      <c r="O573" s="257"/>
      <c r="P573" s="257"/>
      <c r="Q573" s="257"/>
      <c r="R573" s="257"/>
      <c r="S573" s="257"/>
      <c r="T573" s="25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9" t="s">
        <v>177</v>
      </c>
      <c r="AU573" s="259" t="s">
        <v>86</v>
      </c>
      <c r="AV573" s="14" t="s">
        <v>86</v>
      </c>
      <c r="AW573" s="14" t="s">
        <v>32</v>
      </c>
      <c r="AX573" s="14" t="s">
        <v>76</v>
      </c>
      <c r="AY573" s="259" t="s">
        <v>164</v>
      </c>
    </row>
    <row r="574" s="13" customFormat="1">
      <c r="A574" s="13"/>
      <c r="B574" s="239"/>
      <c r="C574" s="240"/>
      <c r="D574" s="232" t="s">
        <v>177</v>
      </c>
      <c r="E574" s="241" t="s">
        <v>1</v>
      </c>
      <c r="F574" s="242" t="s">
        <v>625</v>
      </c>
      <c r="G574" s="240"/>
      <c r="H574" s="241" t="s">
        <v>1</v>
      </c>
      <c r="I574" s="243"/>
      <c r="J574" s="240"/>
      <c r="K574" s="240"/>
      <c r="L574" s="244"/>
      <c r="M574" s="245"/>
      <c r="N574" s="246"/>
      <c r="O574" s="246"/>
      <c r="P574" s="246"/>
      <c r="Q574" s="246"/>
      <c r="R574" s="246"/>
      <c r="S574" s="246"/>
      <c r="T574" s="24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8" t="s">
        <v>177</v>
      </c>
      <c r="AU574" s="248" t="s">
        <v>86</v>
      </c>
      <c r="AV574" s="13" t="s">
        <v>84</v>
      </c>
      <c r="AW574" s="13" t="s">
        <v>32</v>
      </c>
      <c r="AX574" s="13" t="s">
        <v>76</v>
      </c>
      <c r="AY574" s="248" t="s">
        <v>164</v>
      </c>
    </row>
    <row r="575" s="14" customFormat="1">
      <c r="A575" s="14"/>
      <c r="B575" s="249"/>
      <c r="C575" s="250"/>
      <c r="D575" s="232" t="s">
        <v>177</v>
      </c>
      <c r="E575" s="251" t="s">
        <v>1</v>
      </c>
      <c r="F575" s="252" t="s">
        <v>626</v>
      </c>
      <c r="G575" s="250"/>
      <c r="H575" s="253">
        <v>22.245999999999999</v>
      </c>
      <c r="I575" s="254"/>
      <c r="J575" s="250"/>
      <c r="K575" s="250"/>
      <c r="L575" s="255"/>
      <c r="M575" s="256"/>
      <c r="N575" s="257"/>
      <c r="O575" s="257"/>
      <c r="P575" s="257"/>
      <c r="Q575" s="257"/>
      <c r="R575" s="257"/>
      <c r="S575" s="257"/>
      <c r="T575" s="25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9" t="s">
        <v>177</v>
      </c>
      <c r="AU575" s="259" t="s">
        <v>86</v>
      </c>
      <c r="AV575" s="14" t="s">
        <v>86</v>
      </c>
      <c r="AW575" s="14" t="s">
        <v>32</v>
      </c>
      <c r="AX575" s="14" t="s">
        <v>76</v>
      </c>
      <c r="AY575" s="259" t="s">
        <v>164</v>
      </c>
    </row>
    <row r="576" s="13" customFormat="1">
      <c r="A576" s="13"/>
      <c r="B576" s="239"/>
      <c r="C576" s="240"/>
      <c r="D576" s="232" t="s">
        <v>177</v>
      </c>
      <c r="E576" s="241" t="s">
        <v>1</v>
      </c>
      <c r="F576" s="242" t="s">
        <v>627</v>
      </c>
      <c r="G576" s="240"/>
      <c r="H576" s="241" t="s">
        <v>1</v>
      </c>
      <c r="I576" s="243"/>
      <c r="J576" s="240"/>
      <c r="K576" s="240"/>
      <c r="L576" s="244"/>
      <c r="M576" s="245"/>
      <c r="N576" s="246"/>
      <c r="O576" s="246"/>
      <c r="P576" s="246"/>
      <c r="Q576" s="246"/>
      <c r="R576" s="246"/>
      <c r="S576" s="246"/>
      <c r="T576" s="24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8" t="s">
        <v>177</v>
      </c>
      <c r="AU576" s="248" t="s">
        <v>86</v>
      </c>
      <c r="AV576" s="13" t="s">
        <v>84</v>
      </c>
      <c r="AW576" s="13" t="s">
        <v>32</v>
      </c>
      <c r="AX576" s="13" t="s">
        <v>76</v>
      </c>
      <c r="AY576" s="248" t="s">
        <v>164</v>
      </c>
    </row>
    <row r="577" s="14" customFormat="1">
      <c r="A577" s="14"/>
      <c r="B577" s="249"/>
      <c r="C577" s="250"/>
      <c r="D577" s="232" t="s">
        <v>177</v>
      </c>
      <c r="E577" s="251" t="s">
        <v>1</v>
      </c>
      <c r="F577" s="252" t="s">
        <v>426</v>
      </c>
      <c r="G577" s="250"/>
      <c r="H577" s="253">
        <v>51</v>
      </c>
      <c r="I577" s="254"/>
      <c r="J577" s="250"/>
      <c r="K577" s="250"/>
      <c r="L577" s="255"/>
      <c r="M577" s="256"/>
      <c r="N577" s="257"/>
      <c r="O577" s="257"/>
      <c r="P577" s="257"/>
      <c r="Q577" s="257"/>
      <c r="R577" s="257"/>
      <c r="S577" s="257"/>
      <c r="T577" s="258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9" t="s">
        <v>177</v>
      </c>
      <c r="AU577" s="259" t="s">
        <v>86</v>
      </c>
      <c r="AV577" s="14" t="s">
        <v>86</v>
      </c>
      <c r="AW577" s="14" t="s">
        <v>32</v>
      </c>
      <c r="AX577" s="14" t="s">
        <v>76</v>
      </c>
      <c r="AY577" s="259" t="s">
        <v>164</v>
      </c>
    </row>
    <row r="578" s="15" customFormat="1">
      <c r="A578" s="15"/>
      <c r="B578" s="260"/>
      <c r="C578" s="261"/>
      <c r="D578" s="232" t="s">
        <v>177</v>
      </c>
      <c r="E578" s="262" t="s">
        <v>1</v>
      </c>
      <c r="F578" s="263" t="s">
        <v>179</v>
      </c>
      <c r="G578" s="261"/>
      <c r="H578" s="264">
        <v>130.93199999999999</v>
      </c>
      <c r="I578" s="265"/>
      <c r="J578" s="261"/>
      <c r="K578" s="261"/>
      <c r="L578" s="266"/>
      <c r="M578" s="267"/>
      <c r="N578" s="268"/>
      <c r="O578" s="268"/>
      <c r="P578" s="268"/>
      <c r="Q578" s="268"/>
      <c r="R578" s="268"/>
      <c r="S578" s="268"/>
      <c r="T578" s="269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0" t="s">
        <v>177</v>
      </c>
      <c r="AU578" s="270" t="s">
        <v>86</v>
      </c>
      <c r="AV578" s="15" t="s">
        <v>171</v>
      </c>
      <c r="AW578" s="15" t="s">
        <v>32</v>
      </c>
      <c r="AX578" s="15" t="s">
        <v>84</v>
      </c>
      <c r="AY578" s="270" t="s">
        <v>164</v>
      </c>
    </row>
    <row r="579" s="2" customFormat="1" ht="24.15" customHeight="1">
      <c r="A579" s="39"/>
      <c r="B579" s="40"/>
      <c r="C579" s="271" t="s">
        <v>650</v>
      </c>
      <c r="D579" s="271" t="s">
        <v>244</v>
      </c>
      <c r="E579" s="272" t="s">
        <v>651</v>
      </c>
      <c r="F579" s="273" t="s">
        <v>652</v>
      </c>
      <c r="G579" s="274" t="s">
        <v>188</v>
      </c>
      <c r="H579" s="275">
        <v>134.86000000000001</v>
      </c>
      <c r="I579" s="276"/>
      <c r="J579" s="277">
        <f>ROUND(I579*H579,2)</f>
        <v>0</v>
      </c>
      <c r="K579" s="273" t="s">
        <v>170</v>
      </c>
      <c r="L579" s="278"/>
      <c r="M579" s="279" t="s">
        <v>1</v>
      </c>
      <c r="N579" s="280" t="s">
        <v>41</v>
      </c>
      <c r="O579" s="92"/>
      <c r="P579" s="228">
        <f>O579*H579</f>
        <v>0</v>
      </c>
      <c r="Q579" s="228">
        <v>0.113</v>
      </c>
      <c r="R579" s="228">
        <f>Q579*H579</f>
        <v>15.239180000000003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248</v>
      </c>
      <c r="AT579" s="230" t="s">
        <v>244</v>
      </c>
      <c r="AU579" s="230" t="s">
        <v>86</v>
      </c>
      <c r="AY579" s="18" t="s">
        <v>164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84</v>
      </c>
      <c r="BK579" s="231">
        <f>ROUND(I579*H579,2)</f>
        <v>0</v>
      </c>
      <c r="BL579" s="18" t="s">
        <v>171</v>
      </c>
      <c r="BM579" s="230" t="s">
        <v>653</v>
      </c>
    </row>
    <row r="580" s="2" customFormat="1">
      <c r="A580" s="39"/>
      <c r="B580" s="40"/>
      <c r="C580" s="41"/>
      <c r="D580" s="232" t="s">
        <v>173</v>
      </c>
      <c r="E580" s="41"/>
      <c r="F580" s="233" t="s">
        <v>652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173</v>
      </c>
      <c r="AU580" s="18" t="s">
        <v>86</v>
      </c>
    </row>
    <row r="581" s="14" customFormat="1">
      <c r="A581" s="14"/>
      <c r="B581" s="249"/>
      <c r="C581" s="250"/>
      <c r="D581" s="232" t="s">
        <v>177</v>
      </c>
      <c r="E581" s="250"/>
      <c r="F581" s="252" t="s">
        <v>654</v>
      </c>
      <c r="G581" s="250"/>
      <c r="H581" s="253">
        <v>134.86000000000001</v>
      </c>
      <c r="I581" s="254"/>
      <c r="J581" s="250"/>
      <c r="K581" s="250"/>
      <c r="L581" s="255"/>
      <c r="M581" s="256"/>
      <c r="N581" s="257"/>
      <c r="O581" s="257"/>
      <c r="P581" s="257"/>
      <c r="Q581" s="257"/>
      <c r="R581" s="257"/>
      <c r="S581" s="257"/>
      <c r="T581" s="25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9" t="s">
        <v>177</v>
      </c>
      <c r="AU581" s="259" t="s">
        <v>86</v>
      </c>
      <c r="AV581" s="14" t="s">
        <v>86</v>
      </c>
      <c r="AW581" s="14" t="s">
        <v>4</v>
      </c>
      <c r="AX581" s="14" t="s">
        <v>84</v>
      </c>
      <c r="AY581" s="259" t="s">
        <v>164</v>
      </c>
    </row>
    <row r="582" s="2" customFormat="1" ht="33" customHeight="1">
      <c r="A582" s="39"/>
      <c r="B582" s="40"/>
      <c r="C582" s="219" t="s">
        <v>655</v>
      </c>
      <c r="D582" s="219" t="s">
        <v>166</v>
      </c>
      <c r="E582" s="220" t="s">
        <v>656</v>
      </c>
      <c r="F582" s="221" t="s">
        <v>657</v>
      </c>
      <c r="G582" s="222" t="s">
        <v>188</v>
      </c>
      <c r="H582" s="223">
        <v>76</v>
      </c>
      <c r="I582" s="224"/>
      <c r="J582" s="225">
        <f>ROUND(I582*H582,2)</f>
        <v>0</v>
      </c>
      <c r="K582" s="221" t="s">
        <v>170</v>
      </c>
      <c r="L582" s="45"/>
      <c r="M582" s="226" t="s">
        <v>1</v>
      </c>
      <c r="N582" s="227" t="s">
        <v>41</v>
      </c>
      <c r="O582" s="92"/>
      <c r="P582" s="228">
        <f>O582*H582</f>
        <v>0</v>
      </c>
      <c r="Q582" s="228">
        <v>0.090620000000000006</v>
      </c>
      <c r="R582" s="228">
        <f>Q582*H582</f>
        <v>6.8871200000000004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171</v>
      </c>
      <c r="AT582" s="230" t="s">
        <v>166</v>
      </c>
      <c r="AU582" s="230" t="s">
        <v>86</v>
      </c>
      <c r="AY582" s="18" t="s">
        <v>164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84</v>
      </c>
      <c r="BK582" s="231">
        <f>ROUND(I582*H582,2)</f>
        <v>0</v>
      </c>
      <c r="BL582" s="18" t="s">
        <v>171</v>
      </c>
      <c r="BM582" s="230" t="s">
        <v>658</v>
      </c>
    </row>
    <row r="583" s="2" customFormat="1">
      <c r="A583" s="39"/>
      <c r="B583" s="40"/>
      <c r="C583" s="41"/>
      <c r="D583" s="232" t="s">
        <v>173</v>
      </c>
      <c r="E583" s="41"/>
      <c r="F583" s="233" t="s">
        <v>659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173</v>
      </c>
      <c r="AU583" s="18" t="s">
        <v>86</v>
      </c>
    </row>
    <row r="584" s="2" customFormat="1">
      <c r="A584" s="39"/>
      <c r="B584" s="40"/>
      <c r="C584" s="41"/>
      <c r="D584" s="237" t="s">
        <v>175</v>
      </c>
      <c r="E584" s="41"/>
      <c r="F584" s="238" t="s">
        <v>660</v>
      </c>
      <c r="G584" s="41"/>
      <c r="H584" s="41"/>
      <c r="I584" s="234"/>
      <c r="J584" s="41"/>
      <c r="K584" s="41"/>
      <c r="L584" s="45"/>
      <c r="M584" s="235"/>
      <c r="N584" s="236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175</v>
      </c>
      <c r="AU584" s="18" t="s">
        <v>86</v>
      </c>
    </row>
    <row r="585" s="13" customFormat="1">
      <c r="A585" s="13"/>
      <c r="B585" s="239"/>
      <c r="C585" s="240"/>
      <c r="D585" s="232" t="s">
        <v>177</v>
      </c>
      <c r="E585" s="241" t="s">
        <v>1</v>
      </c>
      <c r="F585" s="242" t="s">
        <v>633</v>
      </c>
      <c r="G585" s="240"/>
      <c r="H585" s="241" t="s">
        <v>1</v>
      </c>
      <c r="I585" s="243"/>
      <c r="J585" s="240"/>
      <c r="K585" s="240"/>
      <c r="L585" s="244"/>
      <c r="M585" s="245"/>
      <c r="N585" s="246"/>
      <c r="O585" s="246"/>
      <c r="P585" s="246"/>
      <c r="Q585" s="246"/>
      <c r="R585" s="246"/>
      <c r="S585" s="246"/>
      <c r="T585" s="247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8" t="s">
        <v>177</v>
      </c>
      <c r="AU585" s="248" t="s">
        <v>86</v>
      </c>
      <c r="AV585" s="13" t="s">
        <v>84</v>
      </c>
      <c r="AW585" s="13" t="s">
        <v>32</v>
      </c>
      <c r="AX585" s="13" t="s">
        <v>76</v>
      </c>
      <c r="AY585" s="248" t="s">
        <v>164</v>
      </c>
    </row>
    <row r="586" s="14" customFormat="1">
      <c r="A586" s="14"/>
      <c r="B586" s="249"/>
      <c r="C586" s="250"/>
      <c r="D586" s="232" t="s">
        <v>177</v>
      </c>
      <c r="E586" s="251" t="s">
        <v>1</v>
      </c>
      <c r="F586" s="252" t="s">
        <v>615</v>
      </c>
      <c r="G586" s="250"/>
      <c r="H586" s="253">
        <v>76</v>
      </c>
      <c r="I586" s="254"/>
      <c r="J586" s="250"/>
      <c r="K586" s="250"/>
      <c r="L586" s="255"/>
      <c r="M586" s="256"/>
      <c r="N586" s="257"/>
      <c r="O586" s="257"/>
      <c r="P586" s="257"/>
      <c r="Q586" s="257"/>
      <c r="R586" s="257"/>
      <c r="S586" s="257"/>
      <c r="T586" s="258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9" t="s">
        <v>177</v>
      </c>
      <c r="AU586" s="259" t="s">
        <v>86</v>
      </c>
      <c r="AV586" s="14" t="s">
        <v>86</v>
      </c>
      <c r="AW586" s="14" t="s">
        <v>32</v>
      </c>
      <c r="AX586" s="14" t="s">
        <v>76</v>
      </c>
      <c r="AY586" s="259" t="s">
        <v>164</v>
      </c>
    </row>
    <row r="587" s="15" customFormat="1">
      <c r="A587" s="15"/>
      <c r="B587" s="260"/>
      <c r="C587" s="261"/>
      <c r="D587" s="232" t="s">
        <v>177</v>
      </c>
      <c r="E587" s="262" t="s">
        <v>1</v>
      </c>
      <c r="F587" s="263" t="s">
        <v>179</v>
      </c>
      <c r="G587" s="261"/>
      <c r="H587" s="264">
        <v>76</v>
      </c>
      <c r="I587" s="265"/>
      <c r="J587" s="261"/>
      <c r="K587" s="261"/>
      <c r="L587" s="266"/>
      <c r="M587" s="267"/>
      <c r="N587" s="268"/>
      <c r="O587" s="268"/>
      <c r="P587" s="268"/>
      <c r="Q587" s="268"/>
      <c r="R587" s="268"/>
      <c r="S587" s="268"/>
      <c r="T587" s="269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70" t="s">
        <v>177</v>
      </c>
      <c r="AU587" s="270" t="s">
        <v>86</v>
      </c>
      <c r="AV587" s="15" t="s">
        <v>171</v>
      </c>
      <c r="AW587" s="15" t="s">
        <v>32</v>
      </c>
      <c r="AX587" s="15" t="s">
        <v>84</v>
      </c>
      <c r="AY587" s="270" t="s">
        <v>164</v>
      </c>
    </row>
    <row r="588" s="2" customFormat="1" ht="24.15" customHeight="1">
      <c r="A588" s="39"/>
      <c r="B588" s="40"/>
      <c r="C588" s="271" t="s">
        <v>661</v>
      </c>
      <c r="D588" s="271" t="s">
        <v>244</v>
      </c>
      <c r="E588" s="272" t="s">
        <v>662</v>
      </c>
      <c r="F588" s="273" t="s">
        <v>663</v>
      </c>
      <c r="G588" s="274" t="s">
        <v>188</v>
      </c>
      <c r="H588" s="275">
        <v>78.280000000000001</v>
      </c>
      <c r="I588" s="276"/>
      <c r="J588" s="277">
        <f>ROUND(I588*H588,2)</f>
        <v>0</v>
      </c>
      <c r="K588" s="273" t="s">
        <v>170</v>
      </c>
      <c r="L588" s="278"/>
      <c r="M588" s="279" t="s">
        <v>1</v>
      </c>
      <c r="N588" s="280" t="s">
        <v>41</v>
      </c>
      <c r="O588" s="92"/>
      <c r="P588" s="228">
        <f>O588*H588</f>
        <v>0</v>
      </c>
      <c r="Q588" s="228">
        <v>0.152</v>
      </c>
      <c r="R588" s="228">
        <f>Q588*H588</f>
        <v>11.89856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248</v>
      </c>
      <c r="AT588" s="230" t="s">
        <v>244</v>
      </c>
      <c r="AU588" s="230" t="s">
        <v>86</v>
      </c>
      <c r="AY588" s="18" t="s">
        <v>164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84</v>
      </c>
      <c r="BK588" s="231">
        <f>ROUND(I588*H588,2)</f>
        <v>0</v>
      </c>
      <c r="BL588" s="18" t="s">
        <v>171</v>
      </c>
      <c r="BM588" s="230" t="s">
        <v>664</v>
      </c>
    </row>
    <row r="589" s="2" customFormat="1">
      <c r="A589" s="39"/>
      <c r="B589" s="40"/>
      <c r="C589" s="41"/>
      <c r="D589" s="232" t="s">
        <v>173</v>
      </c>
      <c r="E589" s="41"/>
      <c r="F589" s="233" t="s">
        <v>663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173</v>
      </c>
      <c r="AU589" s="18" t="s">
        <v>86</v>
      </c>
    </row>
    <row r="590" s="14" customFormat="1">
      <c r="A590" s="14"/>
      <c r="B590" s="249"/>
      <c r="C590" s="250"/>
      <c r="D590" s="232" t="s">
        <v>177</v>
      </c>
      <c r="E590" s="250"/>
      <c r="F590" s="252" t="s">
        <v>665</v>
      </c>
      <c r="G590" s="250"/>
      <c r="H590" s="253">
        <v>78.280000000000001</v>
      </c>
      <c r="I590" s="254"/>
      <c r="J590" s="250"/>
      <c r="K590" s="250"/>
      <c r="L590" s="255"/>
      <c r="M590" s="256"/>
      <c r="N590" s="257"/>
      <c r="O590" s="257"/>
      <c r="P590" s="257"/>
      <c r="Q590" s="257"/>
      <c r="R590" s="257"/>
      <c r="S590" s="257"/>
      <c r="T590" s="258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9" t="s">
        <v>177</v>
      </c>
      <c r="AU590" s="259" t="s">
        <v>86</v>
      </c>
      <c r="AV590" s="14" t="s">
        <v>86</v>
      </c>
      <c r="AW590" s="14" t="s">
        <v>4</v>
      </c>
      <c r="AX590" s="14" t="s">
        <v>84</v>
      </c>
      <c r="AY590" s="259" t="s">
        <v>164</v>
      </c>
    </row>
    <row r="591" s="12" customFormat="1" ht="22.8" customHeight="1">
      <c r="A591" s="12"/>
      <c r="B591" s="203"/>
      <c r="C591" s="204"/>
      <c r="D591" s="205" t="s">
        <v>75</v>
      </c>
      <c r="E591" s="217" t="s">
        <v>209</v>
      </c>
      <c r="F591" s="217" t="s">
        <v>666</v>
      </c>
      <c r="G591" s="204"/>
      <c r="H591" s="204"/>
      <c r="I591" s="207"/>
      <c r="J591" s="218">
        <f>BK591</f>
        <v>0</v>
      </c>
      <c r="K591" s="204"/>
      <c r="L591" s="209"/>
      <c r="M591" s="210"/>
      <c r="N591" s="211"/>
      <c r="O591" s="211"/>
      <c r="P591" s="212">
        <f>SUM(P592:P607)</f>
        <v>0</v>
      </c>
      <c r="Q591" s="211"/>
      <c r="R591" s="212">
        <f>SUM(R592:R607)</f>
        <v>29.689913099999998</v>
      </c>
      <c r="S591" s="211"/>
      <c r="T591" s="213">
        <f>SUM(T592:T607)</f>
        <v>0</v>
      </c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R591" s="214" t="s">
        <v>84</v>
      </c>
      <c r="AT591" s="215" t="s">
        <v>75</v>
      </c>
      <c r="AU591" s="215" t="s">
        <v>84</v>
      </c>
      <c r="AY591" s="214" t="s">
        <v>164</v>
      </c>
      <c r="BK591" s="216">
        <f>SUM(BK592:BK607)</f>
        <v>0</v>
      </c>
    </row>
    <row r="592" s="2" customFormat="1" ht="37.8" customHeight="1">
      <c r="A592" s="39"/>
      <c r="B592" s="40"/>
      <c r="C592" s="219" t="s">
        <v>667</v>
      </c>
      <c r="D592" s="219" t="s">
        <v>166</v>
      </c>
      <c r="E592" s="220" t="s">
        <v>668</v>
      </c>
      <c r="F592" s="221" t="s">
        <v>669</v>
      </c>
      <c r="G592" s="222" t="s">
        <v>188</v>
      </c>
      <c r="H592" s="223">
        <v>917.26199999999994</v>
      </c>
      <c r="I592" s="224"/>
      <c r="J592" s="225">
        <f>ROUND(I592*H592,2)</f>
        <v>0</v>
      </c>
      <c r="K592" s="221" t="s">
        <v>170</v>
      </c>
      <c r="L592" s="45"/>
      <c r="M592" s="226" t="s">
        <v>1</v>
      </c>
      <c r="N592" s="227" t="s">
        <v>41</v>
      </c>
      <c r="O592" s="92"/>
      <c r="P592" s="228">
        <f>O592*H592</f>
        <v>0</v>
      </c>
      <c r="Q592" s="228">
        <v>0.017399999999999999</v>
      </c>
      <c r="R592" s="228">
        <f>Q592*H592</f>
        <v>15.960358799999998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171</v>
      </c>
      <c r="AT592" s="230" t="s">
        <v>166</v>
      </c>
      <c r="AU592" s="230" t="s">
        <v>86</v>
      </c>
      <c r="AY592" s="18" t="s">
        <v>164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84</v>
      </c>
      <c r="BK592" s="231">
        <f>ROUND(I592*H592,2)</f>
        <v>0</v>
      </c>
      <c r="BL592" s="18" t="s">
        <v>171</v>
      </c>
      <c r="BM592" s="230" t="s">
        <v>670</v>
      </c>
    </row>
    <row r="593" s="2" customFormat="1">
      <c r="A593" s="39"/>
      <c r="B593" s="40"/>
      <c r="C593" s="41"/>
      <c r="D593" s="232" t="s">
        <v>173</v>
      </c>
      <c r="E593" s="41"/>
      <c r="F593" s="233" t="s">
        <v>671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173</v>
      </c>
      <c r="AU593" s="18" t="s">
        <v>86</v>
      </c>
    </row>
    <row r="594" s="2" customFormat="1">
      <c r="A594" s="39"/>
      <c r="B594" s="40"/>
      <c r="C594" s="41"/>
      <c r="D594" s="237" t="s">
        <v>175</v>
      </c>
      <c r="E594" s="41"/>
      <c r="F594" s="238" t="s">
        <v>672</v>
      </c>
      <c r="G594" s="41"/>
      <c r="H594" s="41"/>
      <c r="I594" s="234"/>
      <c r="J594" s="41"/>
      <c r="K594" s="41"/>
      <c r="L594" s="45"/>
      <c r="M594" s="235"/>
      <c r="N594" s="236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175</v>
      </c>
      <c r="AU594" s="18" t="s">
        <v>86</v>
      </c>
    </row>
    <row r="595" s="13" customFormat="1">
      <c r="A595" s="13"/>
      <c r="B595" s="239"/>
      <c r="C595" s="240"/>
      <c r="D595" s="232" t="s">
        <v>177</v>
      </c>
      <c r="E595" s="241" t="s">
        <v>1</v>
      </c>
      <c r="F595" s="242" t="s">
        <v>673</v>
      </c>
      <c r="G595" s="240"/>
      <c r="H595" s="241" t="s">
        <v>1</v>
      </c>
      <c r="I595" s="243"/>
      <c r="J595" s="240"/>
      <c r="K595" s="240"/>
      <c r="L595" s="244"/>
      <c r="M595" s="245"/>
      <c r="N595" s="246"/>
      <c r="O595" s="246"/>
      <c r="P595" s="246"/>
      <c r="Q595" s="246"/>
      <c r="R595" s="246"/>
      <c r="S595" s="246"/>
      <c r="T595" s="24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8" t="s">
        <v>177</v>
      </c>
      <c r="AU595" s="248" t="s">
        <v>86</v>
      </c>
      <c r="AV595" s="13" t="s">
        <v>84</v>
      </c>
      <c r="AW595" s="13" t="s">
        <v>32</v>
      </c>
      <c r="AX595" s="13" t="s">
        <v>76</v>
      </c>
      <c r="AY595" s="248" t="s">
        <v>164</v>
      </c>
    </row>
    <row r="596" s="14" customFormat="1">
      <c r="A596" s="14"/>
      <c r="B596" s="249"/>
      <c r="C596" s="250"/>
      <c r="D596" s="232" t="s">
        <v>177</v>
      </c>
      <c r="E596" s="251" t="s">
        <v>1</v>
      </c>
      <c r="F596" s="252" t="s">
        <v>674</v>
      </c>
      <c r="G596" s="250"/>
      <c r="H596" s="253">
        <v>579.13800000000003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9" t="s">
        <v>177</v>
      </c>
      <c r="AU596" s="259" t="s">
        <v>86</v>
      </c>
      <c r="AV596" s="14" t="s">
        <v>86</v>
      </c>
      <c r="AW596" s="14" t="s">
        <v>32</v>
      </c>
      <c r="AX596" s="14" t="s">
        <v>76</v>
      </c>
      <c r="AY596" s="259" t="s">
        <v>164</v>
      </c>
    </row>
    <row r="597" s="14" customFormat="1">
      <c r="A597" s="14"/>
      <c r="B597" s="249"/>
      <c r="C597" s="250"/>
      <c r="D597" s="232" t="s">
        <v>177</v>
      </c>
      <c r="E597" s="251" t="s">
        <v>1</v>
      </c>
      <c r="F597" s="252" t="s">
        <v>675</v>
      </c>
      <c r="G597" s="250"/>
      <c r="H597" s="253">
        <v>349.125</v>
      </c>
      <c r="I597" s="254"/>
      <c r="J597" s="250"/>
      <c r="K597" s="250"/>
      <c r="L597" s="255"/>
      <c r="M597" s="256"/>
      <c r="N597" s="257"/>
      <c r="O597" s="257"/>
      <c r="P597" s="257"/>
      <c r="Q597" s="257"/>
      <c r="R597" s="257"/>
      <c r="S597" s="257"/>
      <c r="T597" s="258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9" t="s">
        <v>177</v>
      </c>
      <c r="AU597" s="259" t="s">
        <v>86</v>
      </c>
      <c r="AV597" s="14" t="s">
        <v>86</v>
      </c>
      <c r="AW597" s="14" t="s">
        <v>32</v>
      </c>
      <c r="AX597" s="14" t="s">
        <v>76</v>
      </c>
      <c r="AY597" s="259" t="s">
        <v>164</v>
      </c>
    </row>
    <row r="598" s="14" customFormat="1">
      <c r="A598" s="14"/>
      <c r="B598" s="249"/>
      <c r="C598" s="250"/>
      <c r="D598" s="232" t="s">
        <v>177</v>
      </c>
      <c r="E598" s="251" t="s">
        <v>1</v>
      </c>
      <c r="F598" s="252" t="s">
        <v>676</v>
      </c>
      <c r="G598" s="250"/>
      <c r="H598" s="253">
        <v>153.38800000000001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9" t="s">
        <v>177</v>
      </c>
      <c r="AU598" s="259" t="s">
        <v>86</v>
      </c>
      <c r="AV598" s="14" t="s">
        <v>86</v>
      </c>
      <c r="AW598" s="14" t="s">
        <v>32</v>
      </c>
      <c r="AX598" s="14" t="s">
        <v>76</v>
      </c>
      <c r="AY598" s="259" t="s">
        <v>164</v>
      </c>
    </row>
    <row r="599" s="13" customFormat="1">
      <c r="A599" s="13"/>
      <c r="B599" s="239"/>
      <c r="C599" s="240"/>
      <c r="D599" s="232" t="s">
        <v>177</v>
      </c>
      <c r="E599" s="241" t="s">
        <v>1</v>
      </c>
      <c r="F599" s="242" t="s">
        <v>677</v>
      </c>
      <c r="G599" s="240"/>
      <c r="H599" s="241" t="s">
        <v>1</v>
      </c>
      <c r="I599" s="243"/>
      <c r="J599" s="240"/>
      <c r="K599" s="240"/>
      <c r="L599" s="244"/>
      <c r="M599" s="245"/>
      <c r="N599" s="246"/>
      <c r="O599" s="246"/>
      <c r="P599" s="246"/>
      <c r="Q599" s="246"/>
      <c r="R599" s="246"/>
      <c r="S599" s="246"/>
      <c r="T599" s="247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8" t="s">
        <v>177</v>
      </c>
      <c r="AU599" s="248" t="s">
        <v>86</v>
      </c>
      <c r="AV599" s="13" t="s">
        <v>84</v>
      </c>
      <c r="AW599" s="13" t="s">
        <v>32</v>
      </c>
      <c r="AX599" s="13" t="s">
        <v>76</v>
      </c>
      <c r="AY599" s="248" t="s">
        <v>164</v>
      </c>
    </row>
    <row r="600" s="14" customFormat="1">
      <c r="A600" s="14"/>
      <c r="B600" s="249"/>
      <c r="C600" s="250"/>
      <c r="D600" s="232" t="s">
        <v>177</v>
      </c>
      <c r="E600" s="251" t="s">
        <v>1</v>
      </c>
      <c r="F600" s="252" t="s">
        <v>678</v>
      </c>
      <c r="G600" s="250"/>
      <c r="H600" s="253">
        <v>-164.38900000000001</v>
      </c>
      <c r="I600" s="254"/>
      <c r="J600" s="250"/>
      <c r="K600" s="250"/>
      <c r="L600" s="255"/>
      <c r="M600" s="256"/>
      <c r="N600" s="257"/>
      <c r="O600" s="257"/>
      <c r="P600" s="257"/>
      <c r="Q600" s="257"/>
      <c r="R600" s="257"/>
      <c r="S600" s="257"/>
      <c r="T600" s="258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9" t="s">
        <v>177</v>
      </c>
      <c r="AU600" s="259" t="s">
        <v>86</v>
      </c>
      <c r="AV600" s="14" t="s">
        <v>86</v>
      </c>
      <c r="AW600" s="14" t="s">
        <v>32</v>
      </c>
      <c r="AX600" s="14" t="s">
        <v>76</v>
      </c>
      <c r="AY600" s="259" t="s">
        <v>164</v>
      </c>
    </row>
    <row r="601" s="15" customFormat="1">
      <c r="A601" s="15"/>
      <c r="B601" s="260"/>
      <c r="C601" s="261"/>
      <c r="D601" s="232" t="s">
        <v>177</v>
      </c>
      <c r="E601" s="262" t="s">
        <v>1</v>
      </c>
      <c r="F601" s="263" t="s">
        <v>179</v>
      </c>
      <c r="G601" s="261"/>
      <c r="H601" s="264">
        <v>917.26199999999994</v>
      </c>
      <c r="I601" s="265"/>
      <c r="J601" s="261"/>
      <c r="K601" s="261"/>
      <c r="L601" s="266"/>
      <c r="M601" s="267"/>
      <c r="N601" s="268"/>
      <c r="O601" s="268"/>
      <c r="P601" s="268"/>
      <c r="Q601" s="268"/>
      <c r="R601" s="268"/>
      <c r="S601" s="268"/>
      <c r="T601" s="269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0" t="s">
        <v>177</v>
      </c>
      <c r="AU601" s="270" t="s">
        <v>86</v>
      </c>
      <c r="AV601" s="15" t="s">
        <v>171</v>
      </c>
      <c r="AW601" s="15" t="s">
        <v>32</v>
      </c>
      <c r="AX601" s="15" t="s">
        <v>84</v>
      </c>
      <c r="AY601" s="270" t="s">
        <v>164</v>
      </c>
    </row>
    <row r="602" s="2" customFormat="1" ht="21.75" customHeight="1">
      <c r="A602" s="39"/>
      <c r="B602" s="40"/>
      <c r="C602" s="219" t="s">
        <v>679</v>
      </c>
      <c r="D602" s="219" t="s">
        <v>166</v>
      </c>
      <c r="E602" s="220" t="s">
        <v>680</v>
      </c>
      <c r="F602" s="221" t="s">
        <v>681</v>
      </c>
      <c r="G602" s="222" t="s">
        <v>188</v>
      </c>
      <c r="H602" s="223">
        <v>74.739000000000004</v>
      </c>
      <c r="I602" s="224"/>
      <c r="J602" s="225">
        <f>ROUND(I602*H602,2)</f>
        <v>0</v>
      </c>
      <c r="K602" s="221" t="s">
        <v>170</v>
      </c>
      <c r="L602" s="45"/>
      <c r="M602" s="226" t="s">
        <v>1</v>
      </c>
      <c r="N602" s="227" t="s">
        <v>41</v>
      </c>
      <c r="O602" s="92"/>
      <c r="P602" s="228">
        <f>O602*H602</f>
        <v>0</v>
      </c>
      <c r="Q602" s="228">
        <v>0.1837</v>
      </c>
      <c r="R602" s="228">
        <f>Q602*H602</f>
        <v>13.7295543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171</v>
      </c>
      <c r="AT602" s="230" t="s">
        <v>166</v>
      </c>
      <c r="AU602" s="230" t="s">
        <v>86</v>
      </c>
      <c r="AY602" s="18" t="s">
        <v>164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84</v>
      </c>
      <c r="BK602" s="231">
        <f>ROUND(I602*H602,2)</f>
        <v>0</v>
      </c>
      <c r="BL602" s="18" t="s">
        <v>171</v>
      </c>
      <c r="BM602" s="230" t="s">
        <v>682</v>
      </c>
    </row>
    <row r="603" s="2" customFormat="1">
      <c r="A603" s="39"/>
      <c r="B603" s="40"/>
      <c r="C603" s="41"/>
      <c r="D603" s="232" t="s">
        <v>173</v>
      </c>
      <c r="E603" s="41"/>
      <c r="F603" s="233" t="s">
        <v>683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173</v>
      </c>
      <c r="AU603" s="18" t="s">
        <v>86</v>
      </c>
    </row>
    <row r="604" s="2" customFormat="1">
      <c r="A604" s="39"/>
      <c r="B604" s="40"/>
      <c r="C604" s="41"/>
      <c r="D604" s="237" t="s">
        <v>175</v>
      </c>
      <c r="E604" s="41"/>
      <c r="F604" s="238" t="s">
        <v>684</v>
      </c>
      <c r="G604" s="41"/>
      <c r="H604" s="41"/>
      <c r="I604" s="234"/>
      <c r="J604" s="41"/>
      <c r="K604" s="41"/>
      <c r="L604" s="45"/>
      <c r="M604" s="235"/>
      <c r="N604" s="236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175</v>
      </c>
      <c r="AU604" s="18" t="s">
        <v>86</v>
      </c>
    </row>
    <row r="605" s="13" customFormat="1">
      <c r="A605" s="13"/>
      <c r="B605" s="239"/>
      <c r="C605" s="240"/>
      <c r="D605" s="232" t="s">
        <v>177</v>
      </c>
      <c r="E605" s="241" t="s">
        <v>1</v>
      </c>
      <c r="F605" s="242" t="s">
        <v>613</v>
      </c>
      <c r="G605" s="240"/>
      <c r="H605" s="241" t="s">
        <v>1</v>
      </c>
      <c r="I605" s="243"/>
      <c r="J605" s="240"/>
      <c r="K605" s="240"/>
      <c r="L605" s="244"/>
      <c r="M605" s="245"/>
      <c r="N605" s="246"/>
      <c r="O605" s="246"/>
      <c r="P605" s="246"/>
      <c r="Q605" s="246"/>
      <c r="R605" s="246"/>
      <c r="S605" s="246"/>
      <c r="T605" s="24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8" t="s">
        <v>177</v>
      </c>
      <c r="AU605" s="248" t="s">
        <v>86</v>
      </c>
      <c r="AV605" s="13" t="s">
        <v>84</v>
      </c>
      <c r="AW605" s="13" t="s">
        <v>32</v>
      </c>
      <c r="AX605" s="13" t="s">
        <v>76</v>
      </c>
      <c r="AY605" s="248" t="s">
        <v>164</v>
      </c>
    </row>
    <row r="606" s="14" customFormat="1">
      <c r="A606" s="14"/>
      <c r="B606" s="249"/>
      <c r="C606" s="250"/>
      <c r="D606" s="232" t="s">
        <v>177</v>
      </c>
      <c r="E606" s="251" t="s">
        <v>1</v>
      </c>
      <c r="F606" s="252" t="s">
        <v>614</v>
      </c>
      <c r="G606" s="250"/>
      <c r="H606" s="253">
        <v>74.739000000000004</v>
      </c>
      <c r="I606" s="254"/>
      <c r="J606" s="250"/>
      <c r="K606" s="250"/>
      <c r="L606" s="255"/>
      <c r="M606" s="256"/>
      <c r="N606" s="257"/>
      <c r="O606" s="257"/>
      <c r="P606" s="257"/>
      <c r="Q606" s="257"/>
      <c r="R606" s="257"/>
      <c r="S606" s="257"/>
      <c r="T606" s="258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9" t="s">
        <v>177</v>
      </c>
      <c r="AU606" s="259" t="s">
        <v>86</v>
      </c>
      <c r="AV606" s="14" t="s">
        <v>86</v>
      </c>
      <c r="AW606" s="14" t="s">
        <v>32</v>
      </c>
      <c r="AX606" s="14" t="s">
        <v>76</v>
      </c>
      <c r="AY606" s="259" t="s">
        <v>164</v>
      </c>
    </row>
    <row r="607" s="15" customFormat="1">
      <c r="A607" s="15"/>
      <c r="B607" s="260"/>
      <c r="C607" s="261"/>
      <c r="D607" s="232" t="s">
        <v>177</v>
      </c>
      <c r="E607" s="262" t="s">
        <v>1</v>
      </c>
      <c r="F607" s="263" t="s">
        <v>179</v>
      </c>
      <c r="G607" s="261"/>
      <c r="H607" s="264">
        <v>74.739000000000004</v>
      </c>
      <c r="I607" s="265"/>
      <c r="J607" s="261"/>
      <c r="K607" s="261"/>
      <c r="L607" s="266"/>
      <c r="M607" s="267"/>
      <c r="N607" s="268"/>
      <c r="O607" s="268"/>
      <c r="P607" s="268"/>
      <c r="Q607" s="268"/>
      <c r="R607" s="268"/>
      <c r="S607" s="268"/>
      <c r="T607" s="269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0" t="s">
        <v>177</v>
      </c>
      <c r="AU607" s="270" t="s">
        <v>86</v>
      </c>
      <c r="AV607" s="15" t="s">
        <v>171</v>
      </c>
      <c r="AW607" s="15" t="s">
        <v>32</v>
      </c>
      <c r="AX607" s="15" t="s">
        <v>84</v>
      </c>
      <c r="AY607" s="270" t="s">
        <v>164</v>
      </c>
    </row>
    <row r="608" s="12" customFormat="1" ht="22.8" customHeight="1">
      <c r="A608" s="12"/>
      <c r="B608" s="203"/>
      <c r="C608" s="204"/>
      <c r="D608" s="205" t="s">
        <v>75</v>
      </c>
      <c r="E608" s="217" t="s">
        <v>685</v>
      </c>
      <c r="F608" s="217" t="s">
        <v>686</v>
      </c>
      <c r="G608" s="204"/>
      <c r="H608" s="204"/>
      <c r="I608" s="207"/>
      <c r="J608" s="218">
        <f>BK608</f>
        <v>0</v>
      </c>
      <c r="K608" s="204"/>
      <c r="L608" s="209"/>
      <c r="M608" s="210"/>
      <c r="N608" s="211"/>
      <c r="O608" s="211"/>
      <c r="P608" s="212">
        <f>SUM(P609:P683)</f>
        <v>0</v>
      </c>
      <c r="Q608" s="211"/>
      <c r="R608" s="212">
        <f>SUM(R609:R683)</f>
        <v>20.6555702</v>
      </c>
      <c r="S608" s="211"/>
      <c r="T608" s="213">
        <f>SUM(T609:T683)</f>
        <v>16.355137500000001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4" t="s">
        <v>84</v>
      </c>
      <c r="AT608" s="215" t="s">
        <v>75</v>
      </c>
      <c r="AU608" s="215" t="s">
        <v>84</v>
      </c>
      <c r="AY608" s="214" t="s">
        <v>164</v>
      </c>
      <c r="BK608" s="216">
        <f>SUM(BK609:BK683)</f>
        <v>0</v>
      </c>
    </row>
    <row r="609" s="2" customFormat="1" ht="33" customHeight="1">
      <c r="A609" s="39"/>
      <c r="B609" s="40"/>
      <c r="C609" s="219" t="s">
        <v>687</v>
      </c>
      <c r="D609" s="219" t="s">
        <v>166</v>
      </c>
      <c r="E609" s="220" t="s">
        <v>688</v>
      </c>
      <c r="F609" s="221" t="s">
        <v>689</v>
      </c>
      <c r="G609" s="222" t="s">
        <v>204</v>
      </c>
      <c r="H609" s="223">
        <v>157.91</v>
      </c>
      <c r="I609" s="224"/>
      <c r="J609" s="225">
        <f>ROUND(I609*H609,2)</f>
        <v>0</v>
      </c>
      <c r="K609" s="221" t="s">
        <v>170</v>
      </c>
      <c r="L609" s="45"/>
      <c r="M609" s="226" t="s">
        <v>1</v>
      </c>
      <c r="N609" s="227" t="s">
        <v>41</v>
      </c>
      <c r="O609" s="92"/>
      <c r="P609" s="228">
        <f>O609*H609</f>
        <v>0</v>
      </c>
      <c r="Q609" s="228">
        <v>0.10398</v>
      </c>
      <c r="R609" s="228">
        <f>Q609*H609</f>
        <v>16.4194818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171</v>
      </c>
      <c r="AT609" s="230" t="s">
        <v>166</v>
      </c>
      <c r="AU609" s="230" t="s">
        <v>86</v>
      </c>
      <c r="AY609" s="18" t="s">
        <v>164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84</v>
      </c>
      <c r="BK609" s="231">
        <f>ROUND(I609*H609,2)</f>
        <v>0</v>
      </c>
      <c r="BL609" s="18" t="s">
        <v>171</v>
      </c>
      <c r="BM609" s="230" t="s">
        <v>690</v>
      </c>
    </row>
    <row r="610" s="2" customFormat="1">
      <c r="A610" s="39"/>
      <c r="B610" s="40"/>
      <c r="C610" s="41"/>
      <c r="D610" s="232" t="s">
        <v>173</v>
      </c>
      <c r="E610" s="41"/>
      <c r="F610" s="233" t="s">
        <v>691</v>
      </c>
      <c r="G610" s="41"/>
      <c r="H610" s="41"/>
      <c r="I610" s="234"/>
      <c r="J610" s="41"/>
      <c r="K610" s="41"/>
      <c r="L610" s="45"/>
      <c r="M610" s="235"/>
      <c r="N610" s="236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173</v>
      </c>
      <c r="AU610" s="18" t="s">
        <v>86</v>
      </c>
    </row>
    <row r="611" s="2" customFormat="1">
      <c r="A611" s="39"/>
      <c r="B611" s="40"/>
      <c r="C611" s="41"/>
      <c r="D611" s="237" t="s">
        <v>175</v>
      </c>
      <c r="E611" s="41"/>
      <c r="F611" s="238" t="s">
        <v>692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175</v>
      </c>
      <c r="AU611" s="18" t="s">
        <v>86</v>
      </c>
    </row>
    <row r="612" s="13" customFormat="1">
      <c r="A612" s="13"/>
      <c r="B612" s="239"/>
      <c r="C612" s="240"/>
      <c r="D612" s="232" t="s">
        <v>177</v>
      </c>
      <c r="E612" s="241" t="s">
        <v>1</v>
      </c>
      <c r="F612" s="242" t="s">
        <v>640</v>
      </c>
      <c r="G612" s="240"/>
      <c r="H612" s="241" t="s">
        <v>1</v>
      </c>
      <c r="I612" s="243"/>
      <c r="J612" s="240"/>
      <c r="K612" s="240"/>
      <c r="L612" s="244"/>
      <c r="M612" s="245"/>
      <c r="N612" s="246"/>
      <c r="O612" s="246"/>
      <c r="P612" s="246"/>
      <c r="Q612" s="246"/>
      <c r="R612" s="246"/>
      <c r="S612" s="246"/>
      <c r="T612" s="24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8" t="s">
        <v>177</v>
      </c>
      <c r="AU612" s="248" t="s">
        <v>86</v>
      </c>
      <c r="AV612" s="13" t="s">
        <v>84</v>
      </c>
      <c r="AW612" s="13" t="s">
        <v>32</v>
      </c>
      <c r="AX612" s="13" t="s">
        <v>76</v>
      </c>
      <c r="AY612" s="248" t="s">
        <v>164</v>
      </c>
    </row>
    <row r="613" s="14" customFormat="1">
      <c r="A613" s="14"/>
      <c r="B613" s="249"/>
      <c r="C613" s="250"/>
      <c r="D613" s="232" t="s">
        <v>177</v>
      </c>
      <c r="E613" s="251" t="s">
        <v>1</v>
      </c>
      <c r="F613" s="252" t="s">
        <v>693</v>
      </c>
      <c r="G613" s="250"/>
      <c r="H613" s="253">
        <v>24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9" t="s">
        <v>177</v>
      </c>
      <c r="AU613" s="259" t="s">
        <v>86</v>
      </c>
      <c r="AV613" s="14" t="s">
        <v>86</v>
      </c>
      <c r="AW613" s="14" t="s">
        <v>32</v>
      </c>
      <c r="AX613" s="14" t="s">
        <v>76</v>
      </c>
      <c r="AY613" s="259" t="s">
        <v>164</v>
      </c>
    </row>
    <row r="614" s="13" customFormat="1">
      <c r="A614" s="13"/>
      <c r="B614" s="239"/>
      <c r="C614" s="240"/>
      <c r="D614" s="232" t="s">
        <v>177</v>
      </c>
      <c r="E614" s="241" t="s">
        <v>1</v>
      </c>
      <c r="F614" s="242" t="s">
        <v>694</v>
      </c>
      <c r="G614" s="240"/>
      <c r="H614" s="241" t="s">
        <v>1</v>
      </c>
      <c r="I614" s="243"/>
      <c r="J614" s="240"/>
      <c r="K614" s="240"/>
      <c r="L614" s="244"/>
      <c r="M614" s="245"/>
      <c r="N614" s="246"/>
      <c r="O614" s="246"/>
      <c r="P614" s="246"/>
      <c r="Q614" s="246"/>
      <c r="R614" s="246"/>
      <c r="S614" s="246"/>
      <c r="T614" s="24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8" t="s">
        <v>177</v>
      </c>
      <c r="AU614" s="248" t="s">
        <v>86</v>
      </c>
      <c r="AV614" s="13" t="s">
        <v>84</v>
      </c>
      <c r="AW614" s="13" t="s">
        <v>32</v>
      </c>
      <c r="AX614" s="13" t="s">
        <v>76</v>
      </c>
      <c r="AY614" s="248" t="s">
        <v>164</v>
      </c>
    </row>
    <row r="615" s="14" customFormat="1">
      <c r="A615" s="14"/>
      <c r="B615" s="249"/>
      <c r="C615" s="250"/>
      <c r="D615" s="232" t="s">
        <v>177</v>
      </c>
      <c r="E615" s="251" t="s">
        <v>1</v>
      </c>
      <c r="F615" s="252" t="s">
        <v>695</v>
      </c>
      <c r="G615" s="250"/>
      <c r="H615" s="253">
        <v>109.91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9" t="s">
        <v>177</v>
      </c>
      <c r="AU615" s="259" t="s">
        <v>86</v>
      </c>
      <c r="AV615" s="14" t="s">
        <v>86</v>
      </c>
      <c r="AW615" s="14" t="s">
        <v>32</v>
      </c>
      <c r="AX615" s="14" t="s">
        <v>76</v>
      </c>
      <c r="AY615" s="259" t="s">
        <v>164</v>
      </c>
    </row>
    <row r="616" s="13" customFormat="1">
      <c r="A616" s="13"/>
      <c r="B616" s="239"/>
      <c r="C616" s="240"/>
      <c r="D616" s="232" t="s">
        <v>177</v>
      </c>
      <c r="E616" s="241" t="s">
        <v>1</v>
      </c>
      <c r="F616" s="242" t="s">
        <v>696</v>
      </c>
      <c r="G616" s="240"/>
      <c r="H616" s="241" t="s">
        <v>1</v>
      </c>
      <c r="I616" s="243"/>
      <c r="J616" s="240"/>
      <c r="K616" s="240"/>
      <c r="L616" s="244"/>
      <c r="M616" s="245"/>
      <c r="N616" s="246"/>
      <c r="O616" s="246"/>
      <c r="P616" s="246"/>
      <c r="Q616" s="246"/>
      <c r="R616" s="246"/>
      <c r="S616" s="246"/>
      <c r="T616" s="24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8" t="s">
        <v>177</v>
      </c>
      <c r="AU616" s="248" t="s">
        <v>86</v>
      </c>
      <c r="AV616" s="13" t="s">
        <v>84</v>
      </c>
      <c r="AW616" s="13" t="s">
        <v>32</v>
      </c>
      <c r="AX616" s="13" t="s">
        <v>76</v>
      </c>
      <c r="AY616" s="248" t="s">
        <v>164</v>
      </c>
    </row>
    <row r="617" s="14" customFormat="1">
      <c r="A617" s="14"/>
      <c r="B617" s="249"/>
      <c r="C617" s="250"/>
      <c r="D617" s="232" t="s">
        <v>177</v>
      </c>
      <c r="E617" s="251" t="s">
        <v>1</v>
      </c>
      <c r="F617" s="252" t="s">
        <v>693</v>
      </c>
      <c r="G617" s="250"/>
      <c r="H617" s="253">
        <v>24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9" t="s">
        <v>177</v>
      </c>
      <c r="AU617" s="259" t="s">
        <v>86</v>
      </c>
      <c r="AV617" s="14" t="s">
        <v>86</v>
      </c>
      <c r="AW617" s="14" t="s">
        <v>32</v>
      </c>
      <c r="AX617" s="14" t="s">
        <v>76</v>
      </c>
      <c r="AY617" s="259" t="s">
        <v>164</v>
      </c>
    </row>
    <row r="618" s="15" customFormat="1">
      <c r="A618" s="15"/>
      <c r="B618" s="260"/>
      <c r="C618" s="261"/>
      <c r="D618" s="232" t="s">
        <v>177</v>
      </c>
      <c r="E618" s="262" t="s">
        <v>1</v>
      </c>
      <c r="F618" s="263" t="s">
        <v>179</v>
      </c>
      <c r="G618" s="261"/>
      <c r="H618" s="264">
        <v>157.91</v>
      </c>
      <c r="I618" s="265"/>
      <c r="J618" s="261"/>
      <c r="K618" s="261"/>
      <c r="L618" s="266"/>
      <c r="M618" s="267"/>
      <c r="N618" s="268"/>
      <c r="O618" s="268"/>
      <c r="P618" s="268"/>
      <c r="Q618" s="268"/>
      <c r="R618" s="268"/>
      <c r="S618" s="268"/>
      <c r="T618" s="269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0" t="s">
        <v>177</v>
      </c>
      <c r="AU618" s="270" t="s">
        <v>86</v>
      </c>
      <c r="AV618" s="15" t="s">
        <v>171</v>
      </c>
      <c r="AW618" s="15" t="s">
        <v>32</v>
      </c>
      <c r="AX618" s="15" t="s">
        <v>84</v>
      </c>
      <c r="AY618" s="270" t="s">
        <v>164</v>
      </c>
    </row>
    <row r="619" s="2" customFormat="1" ht="21.75" customHeight="1">
      <c r="A619" s="39"/>
      <c r="B619" s="40"/>
      <c r="C619" s="271" t="s">
        <v>697</v>
      </c>
      <c r="D619" s="271" t="s">
        <v>244</v>
      </c>
      <c r="E619" s="272" t="s">
        <v>698</v>
      </c>
      <c r="F619" s="273" t="s">
        <v>699</v>
      </c>
      <c r="G619" s="274" t="s">
        <v>204</v>
      </c>
      <c r="H619" s="275">
        <v>161.06800000000001</v>
      </c>
      <c r="I619" s="276"/>
      <c r="J619" s="277">
        <f>ROUND(I619*H619,2)</f>
        <v>0</v>
      </c>
      <c r="K619" s="273" t="s">
        <v>170</v>
      </c>
      <c r="L619" s="278"/>
      <c r="M619" s="279" t="s">
        <v>1</v>
      </c>
      <c r="N619" s="280" t="s">
        <v>41</v>
      </c>
      <c r="O619" s="92"/>
      <c r="P619" s="228">
        <f>O619*H619</f>
        <v>0</v>
      </c>
      <c r="Q619" s="228">
        <v>0.0263</v>
      </c>
      <c r="R619" s="228">
        <f>Q619*H619</f>
        <v>4.2360884000000008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248</v>
      </c>
      <c r="AT619" s="230" t="s">
        <v>244</v>
      </c>
      <c r="AU619" s="230" t="s">
        <v>86</v>
      </c>
      <c r="AY619" s="18" t="s">
        <v>164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84</v>
      </c>
      <c r="BK619" s="231">
        <f>ROUND(I619*H619,2)</f>
        <v>0</v>
      </c>
      <c r="BL619" s="18" t="s">
        <v>171</v>
      </c>
      <c r="BM619" s="230" t="s">
        <v>700</v>
      </c>
    </row>
    <row r="620" s="2" customFormat="1">
      <c r="A620" s="39"/>
      <c r="B620" s="40"/>
      <c r="C620" s="41"/>
      <c r="D620" s="232" t="s">
        <v>173</v>
      </c>
      <c r="E620" s="41"/>
      <c r="F620" s="233" t="s">
        <v>699</v>
      </c>
      <c r="G620" s="41"/>
      <c r="H620" s="41"/>
      <c r="I620" s="234"/>
      <c r="J620" s="41"/>
      <c r="K620" s="41"/>
      <c r="L620" s="45"/>
      <c r="M620" s="235"/>
      <c r="N620" s="236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173</v>
      </c>
      <c r="AU620" s="18" t="s">
        <v>86</v>
      </c>
    </row>
    <row r="621" s="14" customFormat="1">
      <c r="A621" s="14"/>
      <c r="B621" s="249"/>
      <c r="C621" s="250"/>
      <c r="D621" s="232" t="s">
        <v>177</v>
      </c>
      <c r="E621" s="250"/>
      <c r="F621" s="252" t="s">
        <v>701</v>
      </c>
      <c r="G621" s="250"/>
      <c r="H621" s="253">
        <v>161.06800000000001</v>
      </c>
      <c r="I621" s="254"/>
      <c r="J621" s="250"/>
      <c r="K621" s="250"/>
      <c r="L621" s="255"/>
      <c r="M621" s="256"/>
      <c r="N621" s="257"/>
      <c r="O621" s="257"/>
      <c r="P621" s="257"/>
      <c r="Q621" s="257"/>
      <c r="R621" s="257"/>
      <c r="S621" s="257"/>
      <c r="T621" s="258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9" t="s">
        <v>177</v>
      </c>
      <c r="AU621" s="259" t="s">
        <v>86</v>
      </c>
      <c r="AV621" s="14" t="s">
        <v>86</v>
      </c>
      <c r="AW621" s="14" t="s">
        <v>4</v>
      </c>
      <c r="AX621" s="14" t="s">
        <v>84</v>
      </c>
      <c r="AY621" s="259" t="s">
        <v>164</v>
      </c>
    </row>
    <row r="622" s="2" customFormat="1" ht="24.15" customHeight="1">
      <c r="A622" s="39"/>
      <c r="B622" s="40"/>
      <c r="C622" s="219" t="s">
        <v>702</v>
      </c>
      <c r="D622" s="219" t="s">
        <v>166</v>
      </c>
      <c r="E622" s="220" t="s">
        <v>703</v>
      </c>
      <c r="F622" s="221" t="s">
        <v>704</v>
      </c>
      <c r="G622" s="222" t="s">
        <v>212</v>
      </c>
      <c r="H622" s="223">
        <v>6.4969999999999999</v>
      </c>
      <c r="I622" s="224"/>
      <c r="J622" s="225">
        <f>ROUND(I622*H622,2)</f>
        <v>0</v>
      </c>
      <c r="K622" s="221" t="s">
        <v>170</v>
      </c>
      <c r="L622" s="45"/>
      <c r="M622" s="226" t="s">
        <v>1</v>
      </c>
      <c r="N622" s="227" t="s">
        <v>41</v>
      </c>
      <c r="O622" s="92"/>
      <c r="P622" s="228">
        <f>O622*H622</f>
        <v>0</v>
      </c>
      <c r="Q622" s="228">
        <v>0</v>
      </c>
      <c r="R622" s="228">
        <f>Q622*H622</f>
        <v>0</v>
      </c>
      <c r="S622" s="228">
        <v>1.6000000000000001</v>
      </c>
      <c r="T622" s="229">
        <f>S622*H622</f>
        <v>10.395200000000001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171</v>
      </c>
      <c r="AT622" s="230" t="s">
        <v>166</v>
      </c>
      <c r="AU622" s="230" t="s">
        <v>86</v>
      </c>
      <c r="AY622" s="18" t="s">
        <v>164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84</v>
      </c>
      <c r="BK622" s="231">
        <f>ROUND(I622*H622,2)</f>
        <v>0</v>
      </c>
      <c r="BL622" s="18" t="s">
        <v>171</v>
      </c>
      <c r="BM622" s="230" t="s">
        <v>705</v>
      </c>
    </row>
    <row r="623" s="2" customFormat="1">
      <c r="A623" s="39"/>
      <c r="B623" s="40"/>
      <c r="C623" s="41"/>
      <c r="D623" s="232" t="s">
        <v>173</v>
      </c>
      <c r="E623" s="41"/>
      <c r="F623" s="233" t="s">
        <v>706</v>
      </c>
      <c r="G623" s="41"/>
      <c r="H623" s="41"/>
      <c r="I623" s="234"/>
      <c r="J623" s="41"/>
      <c r="K623" s="41"/>
      <c r="L623" s="45"/>
      <c r="M623" s="235"/>
      <c r="N623" s="236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173</v>
      </c>
      <c r="AU623" s="18" t="s">
        <v>86</v>
      </c>
    </row>
    <row r="624" s="2" customFormat="1">
      <c r="A624" s="39"/>
      <c r="B624" s="40"/>
      <c r="C624" s="41"/>
      <c r="D624" s="237" t="s">
        <v>175</v>
      </c>
      <c r="E624" s="41"/>
      <c r="F624" s="238" t="s">
        <v>707</v>
      </c>
      <c r="G624" s="41"/>
      <c r="H624" s="41"/>
      <c r="I624" s="234"/>
      <c r="J624" s="41"/>
      <c r="K624" s="41"/>
      <c r="L624" s="45"/>
      <c r="M624" s="235"/>
      <c r="N624" s="236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175</v>
      </c>
      <c r="AU624" s="18" t="s">
        <v>86</v>
      </c>
    </row>
    <row r="625" s="13" customFormat="1">
      <c r="A625" s="13"/>
      <c r="B625" s="239"/>
      <c r="C625" s="240"/>
      <c r="D625" s="232" t="s">
        <v>177</v>
      </c>
      <c r="E625" s="241" t="s">
        <v>1</v>
      </c>
      <c r="F625" s="242" t="s">
        <v>708</v>
      </c>
      <c r="G625" s="240"/>
      <c r="H625" s="241" t="s">
        <v>1</v>
      </c>
      <c r="I625" s="243"/>
      <c r="J625" s="240"/>
      <c r="K625" s="240"/>
      <c r="L625" s="244"/>
      <c r="M625" s="245"/>
      <c r="N625" s="246"/>
      <c r="O625" s="246"/>
      <c r="P625" s="246"/>
      <c r="Q625" s="246"/>
      <c r="R625" s="246"/>
      <c r="S625" s="246"/>
      <c r="T625" s="247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8" t="s">
        <v>177</v>
      </c>
      <c r="AU625" s="248" t="s">
        <v>86</v>
      </c>
      <c r="AV625" s="13" t="s">
        <v>84</v>
      </c>
      <c r="AW625" s="13" t="s">
        <v>32</v>
      </c>
      <c r="AX625" s="13" t="s">
        <v>76</v>
      </c>
      <c r="AY625" s="248" t="s">
        <v>164</v>
      </c>
    </row>
    <row r="626" s="14" customFormat="1">
      <c r="A626" s="14"/>
      <c r="B626" s="249"/>
      <c r="C626" s="250"/>
      <c r="D626" s="232" t="s">
        <v>177</v>
      </c>
      <c r="E626" s="251" t="s">
        <v>1</v>
      </c>
      <c r="F626" s="252" t="s">
        <v>709</v>
      </c>
      <c r="G626" s="250"/>
      <c r="H626" s="253">
        <v>2.1960000000000002</v>
      </c>
      <c r="I626" s="254"/>
      <c r="J626" s="250"/>
      <c r="K626" s="250"/>
      <c r="L626" s="255"/>
      <c r="M626" s="256"/>
      <c r="N626" s="257"/>
      <c r="O626" s="257"/>
      <c r="P626" s="257"/>
      <c r="Q626" s="257"/>
      <c r="R626" s="257"/>
      <c r="S626" s="257"/>
      <c r="T626" s="258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9" t="s">
        <v>177</v>
      </c>
      <c r="AU626" s="259" t="s">
        <v>86</v>
      </c>
      <c r="AV626" s="14" t="s">
        <v>86</v>
      </c>
      <c r="AW626" s="14" t="s">
        <v>32</v>
      </c>
      <c r="AX626" s="14" t="s">
        <v>76</v>
      </c>
      <c r="AY626" s="259" t="s">
        <v>164</v>
      </c>
    </row>
    <row r="627" s="14" customFormat="1">
      <c r="A627" s="14"/>
      <c r="B627" s="249"/>
      <c r="C627" s="250"/>
      <c r="D627" s="232" t="s">
        <v>177</v>
      </c>
      <c r="E627" s="251" t="s">
        <v>1</v>
      </c>
      <c r="F627" s="252" t="s">
        <v>710</v>
      </c>
      <c r="G627" s="250"/>
      <c r="H627" s="253">
        <v>1.647</v>
      </c>
      <c r="I627" s="254"/>
      <c r="J627" s="250"/>
      <c r="K627" s="250"/>
      <c r="L627" s="255"/>
      <c r="M627" s="256"/>
      <c r="N627" s="257"/>
      <c r="O627" s="257"/>
      <c r="P627" s="257"/>
      <c r="Q627" s="257"/>
      <c r="R627" s="257"/>
      <c r="S627" s="257"/>
      <c r="T627" s="258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9" t="s">
        <v>177</v>
      </c>
      <c r="AU627" s="259" t="s">
        <v>86</v>
      </c>
      <c r="AV627" s="14" t="s">
        <v>86</v>
      </c>
      <c r="AW627" s="14" t="s">
        <v>32</v>
      </c>
      <c r="AX627" s="14" t="s">
        <v>76</v>
      </c>
      <c r="AY627" s="259" t="s">
        <v>164</v>
      </c>
    </row>
    <row r="628" s="14" customFormat="1">
      <c r="A628" s="14"/>
      <c r="B628" s="249"/>
      <c r="C628" s="250"/>
      <c r="D628" s="232" t="s">
        <v>177</v>
      </c>
      <c r="E628" s="251" t="s">
        <v>1</v>
      </c>
      <c r="F628" s="252" t="s">
        <v>711</v>
      </c>
      <c r="G628" s="250"/>
      <c r="H628" s="253">
        <v>1.0069999999999999</v>
      </c>
      <c r="I628" s="254"/>
      <c r="J628" s="250"/>
      <c r="K628" s="250"/>
      <c r="L628" s="255"/>
      <c r="M628" s="256"/>
      <c r="N628" s="257"/>
      <c r="O628" s="257"/>
      <c r="P628" s="257"/>
      <c r="Q628" s="257"/>
      <c r="R628" s="257"/>
      <c r="S628" s="257"/>
      <c r="T628" s="258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9" t="s">
        <v>177</v>
      </c>
      <c r="AU628" s="259" t="s">
        <v>86</v>
      </c>
      <c r="AV628" s="14" t="s">
        <v>86</v>
      </c>
      <c r="AW628" s="14" t="s">
        <v>32</v>
      </c>
      <c r="AX628" s="14" t="s">
        <v>76</v>
      </c>
      <c r="AY628" s="259" t="s">
        <v>164</v>
      </c>
    </row>
    <row r="629" s="14" customFormat="1">
      <c r="A629" s="14"/>
      <c r="B629" s="249"/>
      <c r="C629" s="250"/>
      <c r="D629" s="232" t="s">
        <v>177</v>
      </c>
      <c r="E629" s="251" t="s">
        <v>1</v>
      </c>
      <c r="F629" s="252" t="s">
        <v>712</v>
      </c>
      <c r="G629" s="250"/>
      <c r="H629" s="253">
        <v>1.647</v>
      </c>
      <c r="I629" s="254"/>
      <c r="J629" s="250"/>
      <c r="K629" s="250"/>
      <c r="L629" s="255"/>
      <c r="M629" s="256"/>
      <c r="N629" s="257"/>
      <c r="O629" s="257"/>
      <c r="P629" s="257"/>
      <c r="Q629" s="257"/>
      <c r="R629" s="257"/>
      <c r="S629" s="257"/>
      <c r="T629" s="258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9" t="s">
        <v>177</v>
      </c>
      <c r="AU629" s="259" t="s">
        <v>86</v>
      </c>
      <c r="AV629" s="14" t="s">
        <v>86</v>
      </c>
      <c r="AW629" s="14" t="s">
        <v>32</v>
      </c>
      <c r="AX629" s="14" t="s">
        <v>76</v>
      </c>
      <c r="AY629" s="259" t="s">
        <v>164</v>
      </c>
    </row>
    <row r="630" s="15" customFormat="1">
      <c r="A630" s="15"/>
      <c r="B630" s="260"/>
      <c r="C630" s="261"/>
      <c r="D630" s="232" t="s">
        <v>177</v>
      </c>
      <c r="E630" s="262" t="s">
        <v>1</v>
      </c>
      <c r="F630" s="263" t="s">
        <v>179</v>
      </c>
      <c r="G630" s="261"/>
      <c r="H630" s="264">
        <v>6.4969999999999999</v>
      </c>
      <c r="I630" s="265"/>
      <c r="J630" s="261"/>
      <c r="K630" s="261"/>
      <c r="L630" s="266"/>
      <c r="M630" s="267"/>
      <c r="N630" s="268"/>
      <c r="O630" s="268"/>
      <c r="P630" s="268"/>
      <c r="Q630" s="268"/>
      <c r="R630" s="268"/>
      <c r="S630" s="268"/>
      <c r="T630" s="269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0" t="s">
        <v>177</v>
      </c>
      <c r="AU630" s="270" t="s">
        <v>86</v>
      </c>
      <c r="AV630" s="15" t="s">
        <v>171</v>
      </c>
      <c r="AW630" s="15" t="s">
        <v>32</v>
      </c>
      <c r="AX630" s="15" t="s">
        <v>84</v>
      </c>
      <c r="AY630" s="270" t="s">
        <v>164</v>
      </c>
    </row>
    <row r="631" s="2" customFormat="1" ht="24.15" customHeight="1">
      <c r="A631" s="39"/>
      <c r="B631" s="40"/>
      <c r="C631" s="219" t="s">
        <v>713</v>
      </c>
      <c r="D631" s="219" t="s">
        <v>166</v>
      </c>
      <c r="E631" s="220" t="s">
        <v>714</v>
      </c>
      <c r="F631" s="221" t="s">
        <v>715</v>
      </c>
      <c r="G631" s="222" t="s">
        <v>204</v>
      </c>
      <c r="H631" s="223">
        <v>3.1499999999999999</v>
      </c>
      <c r="I631" s="224"/>
      <c r="J631" s="225">
        <f>ROUND(I631*H631,2)</f>
        <v>0</v>
      </c>
      <c r="K631" s="221" t="s">
        <v>170</v>
      </c>
      <c r="L631" s="45"/>
      <c r="M631" s="226" t="s">
        <v>1</v>
      </c>
      <c r="N631" s="227" t="s">
        <v>41</v>
      </c>
      <c r="O631" s="92"/>
      <c r="P631" s="228">
        <f>O631*H631</f>
        <v>0</v>
      </c>
      <c r="Q631" s="228">
        <v>0</v>
      </c>
      <c r="R631" s="228">
        <f>Q631*H631</f>
        <v>0</v>
      </c>
      <c r="S631" s="228">
        <v>0.0092499999999999995</v>
      </c>
      <c r="T631" s="229">
        <f>S631*H631</f>
        <v>0.029137499999999997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171</v>
      </c>
      <c r="AT631" s="230" t="s">
        <v>166</v>
      </c>
      <c r="AU631" s="230" t="s">
        <v>86</v>
      </c>
      <c r="AY631" s="18" t="s">
        <v>164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84</v>
      </c>
      <c r="BK631" s="231">
        <f>ROUND(I631*H631,2)</f>
        <v>0</v>
      </c>
      <c r="BL631" s="18" t="s">
        <v>171</v>
      </c>
      <c r="BM631" s="230" t="s">
        <v>716</v>
      </c>
    </row>
    <row r="632" s="2" customFormat="1">
      <c r="A632" s="39"/>
      <c r="B632" s="40"/>
      <c r="C632" s="41"/>
      <c r="D632" s="232" t="s">
        <v>173</v>
      </c>
      <c r="E632" s="41"/>
      <c r="F632" s="233" t="s">
        <v>717</v>
      </c>
      <c r="G632" s="41"/>
      <c r="H632" s="41"/>
      <c r="I632" s="234"/>
      <c r="J632" s="41"/>
      <c r="K632" s="41"/>
      <c r="L632" s="45"/>
      <c r="M632" s="235"/>
      <c r="N632" s="236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173</v>
      </c>
      <c r="AU632" s="18" t="s">
        <v>86</v>
      </c>
    </row>
    <row r="633" s="2" customFormat="1">
      <c r="A633" s="39"/>
      <c r="B633" s="40"/>
      <c r="C633" s="41"/>
      <c r="D633" s="237" t="s">
        <v>175</v>
      </c>
      <c r="E633" s="41"/>
      <c r="F633" s="238" t="s">
        <v>718</v>
      </c>
      <c r="G633" s="41"/>
      <c r="H633" s="41"/>
      <c r="I633" s="234"/>
      <c r="J633" s="41"/>
      <c r="K633" s="41"/>
      <c r="L633" s="45"/>
      <c r="M633" s="235"/>
      <c r="N633" s="236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175</v>
      </c>
      <c r="AU633" s="18" t="s">
        <v>86</v>
      </c>
    </row>
    <row r="634" s="14" customFormat="1">
      <c r="A634" s="14"/>
      <c r="B634" s="249"/>
      <c r="C634" s="250"/>
      <c r="D634" s="232" t="s">
        <v>177</v>
      </c>
      <c r="E634" s="251" t="s">
        <v>1</v>
      </c>
      <c r="F634" s="252" t="s">
        <v>719</v>
      </c>
      <c r="G634" s="250"/>
      <c r="H634" s="253">
        <v>1.3500000000000001</v>
      </c>
      <c r="I634" s="254"/>
      <c r="J634" s="250"/>
      <c r="K634" s="250"/>
      <c r="L634" s="255"/>
      <c r="M634" s="256"/>
      <c r="N634" s="257"/>
      <c r="O634" s="257"/>
      <c r="P634" s="257"/>
      <c r="Q634" s="257"/>
      <c r="R634" s="257"/>
      <c r="S634" s="257"/>
      <c r="T634" s="258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9" t="s">
        <v>177</v>
      </c>
      <c r="AU634" s="259" t="s">
        <v>86</v>
      </c>
      <c r="AV634" s="14" t="s">
        <v>86</v>
      </c>
      <c r="AW634" s="14" t="s">
        <v>32</v>
      </c>
      <c r="AX634" s="14" t="s">
        <v>76</v>
      </c>
      <c r="AY634" s="259" t="s">
        <v>164</v>
      </c>
    </row>
    <row r="635" s="14" customFormat="1">
      <c r="A635" s="14"/>
      <c r="B635" s="249"/>
      <c r="C635" s="250"/>
      <c r="D635" s="232" t="s">
        <v>177</v>
      </c>
      <c r="E635" s="251" t="s">
        <v>1</v>
      </c>
      <c r="F635" s="252" t="s">
        <v>720</v>
      </c>
      <c r="G635" s="250"/>
      <c r="H635" s="253">
        <v>1.8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9" t="s">
        <v>177</v>
      </c>
      <c r="AU635" s="259" t="s">
        <v>86</v>
      </c>
      <c r="AV635" s="14" t="s">
        <v>86</v>
      </c>
      <c r="AW635" s="14" t="s">
        <v>32</v>
      </c>
      <c r="AX635" s="14" t="s">
        <v>76</v>
      </c>
      <c r="AY635" s="259" t="s">
        <v>164</v>
      </c>
    </row>
    <row r="636" s="15" customFormat="1">
      <c r="A636" s="15"/>
      <c r="B636" s="260"/>
      <c r="C636" s="261"/>
      <c r="D636" s="232" t="s">
        <v>177</v>
      </c>
      <c r="E636" s="262" t="s">
        <v>1</v>
      </c>
      <c r="F636" s="263" t="s">
        <v>179</v>
      </c>
      <c r="G636" s="261"/>
      <c r="H636" s="264">
        <v>3.1499999999999999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0" t="s">
        <v>177</v>
      </c>
      <c r="AU636" s="270" t="s">
        <v>86</v>
      </c>
      <c r="AV636" s="15" t="s">
        <v>171</v>
      </c>
      <c r="AW636" s="15" t="s">
        <v>32</v>
      </c>
      <c r="AX636" s="15" t="s">
        <v>84</v>
      </c>
      <c r="AY636" s="270" t="s">
        <v>164</v>
      </c>
    </row>
    <row r="637" s="2" customFormat="1" ht="24.15" customHeight="1">
      <c r="A637" s="39"/>
      <c r="B637" s="40"/>
      <c r="C637" s="219" t="s">
        <v>721</v>
      </c>
      <c r="D637" s="219" t="s">
        <v>166</v>
      </c>
      <c r="E637" s="220" t="s">
        <v>722</v>
      </c>
      <c r="F637" s="221" t="s">
        <v>723</v>
      </c>
      <c r="G637" s="222" t="s">
        <v>169</v>
      </c>
      <c r="H637" s="223">
        <v>12</v>
      </c>
      <c r="I637" s="224"/>
      <c r="J637" s="225">
        <f>ROUND(I637*H637,2)</f>
        <v>0</v>
      </c>
      <c r="K637" s="221" t="s">
        <v>170</v>
      </c>
      <c r="L637" s="45"/>
      <c r="M637" s="226" t="s">
        <v>1</v>
      </c>
      <c r="N637" s="227" t="s">
        <v>41</v>
      </c>
      <c r="O637" s="92"/>
      <c r="P637" s="228">
        <f>O637*H637</f>
        <v>0</v>
      </c>
      <c r="Q637" s="228">
        <v>0</v>
      </c>
      <c r="R637" s="228">
        <f>Q637*H637</f>
        <v>0</v>
      </c>
      <c r="S637" s="228">
        <v>0.099000000000000005</v>
      </c>
      <c r="T637" s="229">
        <f>S637*H637</f>
        <v>1.1880000000000002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171</v>
      </c>
      <c r="AT637" s="230" t="s">
        <v>166</v>
      </c>
      <c r="AU637" s="230" t="s">
        <v>86</v>
      </c>
      <c r="AY637" s="18" t="s">
        <v>164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84</v>
      </c>
      <c r="BK637" s="231">
        <f>ROUND(I637*H637,2)</f>
        <v>0</v>
      </c>
      <c r="BL637" s="18" t="s">
        <v>171</v>
      </c>
      <c r="BM637" s="230" t="s">
        <v>724</v>
      </c>
    </row>
    <row r="638" s="2" customFormat="1">
      <c r="A638" s="39"/>
      <c r="B638" s="40"/>
      <c r="C638" s="41"/>
      <c r="D638" s="232" t="s">
        <v>173</v>
      </c>
      <c r="E638" s="41"/>
      <c r="F638" s="233" t="s">
        <v>725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173</v>
      </c>
      <c r="AU638" s="18" t="s">
        <v>86</v>
      </c>
    </row>
    <row r="639" s="2" customFormat="1">
      <c r="A639" s="39"/>
      <c r="B639" s="40"/>
      <c r="C639" s="41"/>
      <c r="D639" s="237" t="s">
        <v>175</v>
      </c>
      <c r="E639" s="41"/>
      <c r="F639" s="238" t="s">
        <v>726</v>
      </c>
      <c r="G639" s="41"/>
      <c r="H639" s="41"/>
      <c r="I639" s="234"/>
      <c r="J639" s="41"/>
      <c r="K639" s="41"/>
      <c r="L639" s="45"/>
      <c r="M639" s="235"/>
      <c r="N639" s="236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175</v>
      </c>
      <c r="AU639" s="18" t="s">
        <v>86</v>
      </c>
    </row>
    <row r="640" s="13" customFormat="1">
      <c r="A640" s="13"/>
      <c r="B640" s="239"/>
      <c r="C640" s="240"/>
      <c r="D640" s="232" t="s">
        <v>177</v>
      </c>
      <c r="E640" s="241" t="s">
        <v>1</v>
      </c>
      <c r="F640" s="242" t="s">
        <v>727</v>
      </c>
      <c r="G640" s="240"/>
      <c r="H640" s="241" t="s">
        <v>1</v>
      </c>
      <c r="I640" s="243"/>
      <c r="J640" s="240"/>
      <c r="K640" s="240"/>
      <c r="L640" s="244"/>
      <c r="M640" s="245"/>
      <c r="N640" s="246"/>
      <c r="O640" s="246"/>
      <c r="P640" s="246"/>
      <c r="Q640" s="246"/>
      <c r="R640" s="246"/>
      <c r="S640" s="246"/>
      <c r="T640" s="247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8" t="s">
        <v>177</v>
      </c>
      <c r="AU640" s="248" t="s">
        <v>86</v>
      </c>
      <c r="AV640" s="13" t="s">
        <v>84</v>
      </c>
      <c r="AW640" s="13" t="s">
        <v>32</v>
      </c>
      <c r="AX640" s="13" t="s">
        <v>76</v>
      </c>
      <c r="AY640" s="248" t="s">
        <v>164</v>
      </c>
    </row>
    <row r="641" s="14" customFormat="1">
      <c r="A641" s="14"/>
      <c r="B641" s="249"/>
      <c r="C641" s="250"/>
      <c r="D641" s="232" t="s">
        <v>177</v>
      </c>
      <c r="E641" s="251" t="s">
        <v>1</v>
      </c>
      <c r="F641" s="252" t="s">
        <v>8</v>
      </c>
      <c r="G641" s="250"/>
      <c r="H641" s="253">
        <v>12</v>
      </c>
      <c r="I641" s="254"/>
      <c r="J641" s="250"/>
      <c r="K641" s="250"/>
      <c r="L641" s="255"/>
      <c r="M641" s="256"/>
      <c r="N641" s="257"/>
      <c r="O641" s="257"/>
      <c r="P641" s="257"/>
      <c r="Q641" s="257"/>
      <c r="R641" s="257"/>
      <c r="S641" s="257"/>
      <c r="T641" s="258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9" t="s">
        <v>177</v>
      </c>
      <c r="AU641" s="259" t="s">
        <v>86</v>
      </c>
      <c r="AV641" s="14" t="s">
        <v>86</v>
      </c>
      <c r="AW641" s="14" t="s">
        <v>32</v>
      </c>
      <c r="AX641" s="14" t="s">
        <v>76</v>
      </c>
      <c r="AY641" s="259" t="s">
        <v>164</v>
      </c>
    </row>
    <row r="642" s="15" customFormat="1">
      <c r="A642" s="15"/>
      <c r="B642" s="260"/>
      <c r="C642" s="261"/>
      <c r="D642" s="232" t="s">
        <v>177</v>
      </c>
      <c r="E642" s="262" t="s">
        <v>1</v>
      </c>
      <c r="F642" s="263" t="s">
        <v>179</v>
      </c>
      <c r="G642" s="261"/>
      <c r="H642" s="264">
        <v>12</v>
      </c>
      <c r="I642" s="265"/>
      <c r="J642" s="261"/>
      <c r="K642" s="261"/>
      <c r="L642" s="266"/>
      <c r="M642" s="267"/>
      <c r="N642" s="268"/>
      <c r="O642" s="268"/>
      <c r="P642" s="268"/>
      <c r="Q642" s="268"/>
      <c r="R642" s="268"/>
      <c r="S642" s="268"/>
      <c r="T642" s="269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0" t="s">
        <v>177</v>
      </c>
      <c r="AU642" s="270" t="s">
        <v>86</v>
      </c>
      <c r="AV642" s="15" t="s">
        <v>171</v>
      </c>
      <c r="AW642" s="15" t="s">
        <v>32</v>
      </c>
      <c r="AX642" s="15" t="s">
        <v>84</v>
      </c>
      <c r="AY642" s="270" t="s">
        <v>164</v>
      </c>
    </row>
    <row r="643" s="2" customFormat="1" ht="24.15" customHeight="1">
      <c r="A643" s="39"/>
      <c r="B643" s="40"/>
      <c r="C643" s="219" t="s">
        <v>728</v>
      </c>
      <c r="D643" s="219" t="s">
        <v>166</v>
      </c>
      <c r="E643" s="220" t="s">
        <v>729</v>
      </c>
      <c r="F643" s="221" t="s">
        <v>730</v>
      </c>
      <c r="G643" s="222" t="s">
        <v>169</v>
      </c>
      <c r="H643" s="223">
        <v>6</v>
      </c>
      <c r="I643" s="224"/>
      <c r="J643" s="225">
        <f>ROUND(I643*H643,2)</f>
        <v>0</v>
      </c>
      <c r="K643" s="221" t="s">
        <v>170</v>
      </c>
      <c r="L643" s="45"/>
      <c r="M643" s="226" t="s">
        <v>1</v>
      </c>
      <c r="N643" s="227" t="s">
        <v>41</v>
      </c>
      <c r="O643" s="92"/>
      <c r="P643" s="228">
        <f>O643*H643</f>
        <v>0</v>
      </c>
      <c r="Q643" s="228">
        <v>0</v>
      </c>
      <c r="R643" s="228">
        <f>Q643*H643</f>
        <v>0</v>
      </c>
      <c r="S643" s="228">
        <v>0.27600000000000002</v>
      </c>
      <c r="T643" s="229">
        <f>S643*H643</f>
        <v>1.6560000000000001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171</v>
      </c>
      <c r="AT643" s="230" t="s">
        <v>166</v>
      </c>
      <c r="AU643" s="230" t="s">
        <v>86</v>
      </c>
      <c r="AY643" s="18" t="s">
        <v>164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84</v>
      </c>
      <c r="BK643" s="231">
        <f>ROUND(I643*H643,2)</f>
        <v>0</v>
      </c>
      <c r="BL643" s="18" t="s">
        <v>171</v>
      </c>
      <c r="BM643" s="230" t="s">
        <v>731</v>
      </c>
    </row>
    <row r="644" s="2" customFormat="1">
      <c r="A644" s="39"/>
      <c r="B644" s="40"/>
      <c r="C644" s="41"/>
      <c r="D644" s="232" t="s">
        <v>173</v>
      </c>
      <c r="E644" s="41"/>
      <c r="F644" s="233" t="s">
        <v>732</v>
      </c>
      <c r="G644" s="41"/>
      <c r="H644" s="41"/>
      <c r="I644" s="234"/>
      <c r="J644" s="41"/>
      <c r="K644" s="41"/>
      <c r="L644" s="45"/>
      <c r="M644" s="235"/>
      <c r="N644" s="236"/>
      <c r="O644" s="92"/>
      <c r="P644" s="92"/>
      <c r="Q644" s="92"/>
      <c r="R644" s="92"/>
      <c r="S644" s="92"/>
      <c r="T644" s="93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173</v>
      </c>
      <c r="AU644" s="18" t="s">
        <v>86</v>
      </c>
    </row>
    <row r="645" s="2" customFormat="1">
      <c r="A645" s="39"/>
      <c r="B645" s="40"/>
      <c r="C645" s="41"/>
      <c r="D645" s="237" t="s">
        <v>175</v>
      </c>
      <c r="E645" s="41"/>
      <c r="F645" s="238" t="s">
        <v>733</v>
      </c>
      <c r="G645" s="41"/>
      <c r="H645" s="41"/>
      <c r="I645" s="234"/>
      <c r="J645" s="41"/>
      <c r="K645" s="41"/>
      <c r="L645" s="45"/>
      <c r="M645" s="235"/>
      <c r="N645" s="236"/>
      <c r="O645" s="92"/>
      <c r="P645" s="92"/>
      <c r="Q645" s="92"/>
      <c r="R645" s="92"/>
      <c r="S645" s="92"/>
      <c r="T645" s="93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T645" s="18" t="s">
        <v>175</v>
      </c>
      <c r="AU645" s="18" t="s">
        <v>86</v>
      </c>
    </row>
    <row r="646" s="13" customFormat="1">
      <c r="A646" s="13"/>
      <c r="B646" s="239"/>
      <c r="C646" s="240"/>
      <c r="D646" s="232" t="s">
        <v>177</v>
      </c>
      <c r="E646" s="241" t="s">
        <v>1</v>
      </c>
      <c r="F646" s="242" t="s">
        <v>727</v>
      </c>
      <c r="G646" s="240"/>
      <c r="H646" s="241" t="s">
        <v>1</v>
      </c>
      <c r="I646" s="243"/>
      <c r="J646" s="240"/>
      <c r="K646" s="240"/>
      <c r="L646" s="244"/>
      <c r="M646" s="245"/>
      <c r="N646" s="246"/>
      <c r="O646" s="246"/>
      <c r="P646" s="246"/>
      <c r="Q646" s="246"/>
      <c r="R646" s="246"/>
      <c r="S646" s="246"/>
      <c r="T646" s="24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8" t="s">
        <v>177</v>
      </c>
      <c r="AU646" s="248" t="s">
        <v>86</v>
      </c>
      <c r="AV646" s="13" t="s">
        <v>84</v>
      </c>
      <c r="AW646" s="13" t="s">
        <v>32</v>
      </c>
      <c r="AX646" s="13" t="s">
        <v>76</v>
      </c>
      <c r="AY646" s="248" t="s">
        <v>164</v>
      </c>
    </row>
    <row r="647" s="14" customFormat="1">
      <c r="A647" s="14"/>
      <c r="B647" s="249"/>
      <c r="C647" s="250"/>
      <c r="D647" s="232" t="s">
        <v>177</v>
      </c>
      <c r="E647" s="251" t="s">
        <v>1</v>
      </c>
      <c r="F647" s="252" t="s">
        <v>209</v>
      </c>
      <c r="G647" s="250"/>
      <c r="H647" s="253">
        <v>6</v>
      </c>
      <c r="I647" s="254"/>
      <c r="J647" s="250"/>
      <c r="K647" s="250"/>
      <c r="L647" s="255"/>
      <c r="M647" s="256"/>
      <c r="N647" s="257"/>
      <c r="O647" s="257"/>
      <c r="P647" s="257"/>
      <c r="Q647" s="257"/>
      <c r="R647" s="257"/>
      <c r="S647" s="257"/>
      <c r="T647" s="25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9" t="s">
        <v>177</v>
      </c>
      <c r="AU647" s="259" t="s">
        <v>86</v>
      </c>
      <c r="AV647" s="14" t="s">
        <v>86</v>
      </c>
      <c r="AW647" s="14" t="s">
        <v>32</v>
      </c>
      <c r="AX647" s="14" t="s">
        <v>76</v>
      </c>
      <c r="AY647" s="259" t="s">
        <v>164</v>
      </c>
    </row>
    <row r="648" s="15" customFormat="1">
      <c r="A648" s="15"/>
      <c r="B648" s="260"/>
      <c r="C648" s="261"/>
      <c r="D648" s="232" t="s">
        <v>177</v>
      </c>
      <c r="E648" s="262" t="s">
        <v>1</v>
      </c>
      <c r="F648" s="263" t="s">
        <v>179</v>
      </c>
      <c r="G648" s="261"/>
      <c r="H648" s="264">
        <v>6</v>
      </c>
      <c r="I648" s="265"/>
      <c r="J648" s="261"/>
      <c r="K648" s="261"/>
      <c r="L648" s="266"/>
      <c r="M648" s="267"/>
      <c r="N648" s="268"/>
      <c r="O648" s="268"/>
      <c r="P648" s="268"/>
      <c r="Q648" s="268"/>
      <c r="R648" s="268"/>
      <c r="S648" s="268"/>
      <c r="T648" s="269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70" t="s">
        <v>177</v>
      </c>
      <c r="AU648" s="270" t="s">
        <v>86</v>
      </c>
      <c r="AV648" s="15" t="s">
        <v>171</v>
      </c>
      <c r="AW648" s="15" t="s">
        <v>32</v>
      </c>
      <c r="AX648" s="15" t="s">
        <v>84</v>
      </c>
      <c r="AY648" s="270" t="s">
        <v>164</v>
      </c>
    </row>
    <row r="649" s="2" customFormat="1" ht="24.15" customHeight="1">
      <c r="A649" s="39"/>
      <c r="B649" s="40"/>
      <c r="C649" s="219" t="s">
        <v>734</v>
      </c>
      <c r="D649" s="219" t="s">
        <v>166</v>
      </c>
      <c r="E649" s="220" t="s">
        <v>735</v>
      </c>
      <c r="F649" s="221" t="s">
        <v>736</v>
      </c>
      <c r="G649" s="222" t="s">
        <v>212</v>
      </c>
      <c r="H649" s="223">
        <v>0.86199999999999999</v>
      </c>
      <c r="I649" s="224"/>
      <c r="J649" s="225">
        <f>ROUND(I649*H649,2)</f>
        <v>0</v>
      </c>
      <c r="K649" s="221" t="s">
        <v>170</v>
      </c>
      <c r="L649" s="45"/>
      <c r="M649" s="226" t="s">
        <v>1</v>
      </c>
      <c r="N649" s="227" t="s">
        <v>41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1.8</v>
      </c>
      <c r="T649" s="229">
        <f>S649*H649</f>
        <v>1.5516000000000001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171</v>
      </c>
      <c r="AT649" s="230" t="s">
        <v>166</v>
      </c>
      <c r="AU649" s="230" t="s">
        <v>86</v>
      </c>
      <c r="AY649" s="18" t="s">
        <v>164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84</v>
      </c>
      <c r="BK649" s="231">
        <f>ROUND(I649*H649,2)</f>
        <v>0</v>
      </c>
      <c r="BL649" s="18" t="s">
        <v>171</v>
      </c>
      <c r="BM649" s="230" t="s">
        <v>737</v>
      </c>
    </row>
    <row r="650" s="2" customFormat="1">
      <c r="A650" s="39"/>
      <c r="B650" s="40"/>
      <c r="C650" s="41"/>
      <c r="D650" s="232" t="s">
        <v>173</v>
      </c>
      <c r="E650" s="41"/>
      <c r="F650" s="233" t="s">
        <v>738</v>
      </c>
      <c r="G650" s="41"/>
      <c r="H650" s="41"/>
      <c r="I650" s="234"/>
      <c r="J650" s="41"/>
      <c r="K650" s="41"/>
      <c r="L650" s="45"/>
      <c r="M650" s="235"/>
      <c r="N650" s="236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173</v>
      </c>
      <c r="AU650" s="18" t="s">
        <v>86</v>
      </c>
    </row>
    <row r="651" s="2" customFormat="1">
      <c r="A651" s="39"/>
      <c r="B651" s="40"/>
      <c r="C651" s="41"/>
      <c r="D651" s="237" t="s">
        <v>175</v>
      </c>
      <c r="E651" s="41"/>
      <c r="F651" s="238" t="s">
        <v>739</v>
      </c>
      <c r="G651" s="41"/>
      <c r="H651" s="41"/>
      <c r="I651" s="234"/>
      <c r="J651" s="41"/>
      <c r="K651" s="41"/>
      <c r="L651" s="45"/>
      <c r="M651" s="235"/>
      <c r="N651" s="236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175</v>
      </c>
      <c r="AU651" s="18" t="s">
        <v>86</v>
      </c>
    </row>
    <row r="652" s="13" customFormat="1">
      <c r="A652" s="13"/>
      <c r="B652" s="239"/>
      <c r="C652" s="240"/>
      <c r="D652" s="232" t="s">
        <v>177</v>
      </c>
      <c r="E652" s="241" t="s">
        <v>1</v>
      </c>
      <c r="F652" s="242" t="s">
        <v>727</v>
      </c>
      <c r="G652" s="240"/>
      <c r="H652" s="241" t="s">
        <v>1</v>
      </c>
      <c r="I652" s="243"/>
      <c r="J652" s="240"/>
      <c r="K652" s="240"/>
      <c r="L652" s="244"/>
      <c r="M652" s="245"/>
      <c r="N652" s="246"/>
      <c r="O652" s="246"/>
      <c r="P652" s="246"/>
      <c r="Q652" s="246"/>
      <c r="R652" s="246"/>
      <c r="S652" s="246"/>
      <c r="T652" s="24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8" t="s">
        <v>177</v>
      </c>
      <c r="AU652" s="248" t="s">
        <v>86</v>
      </c>
      <c r="AV652" s="13" t="s">
        <v>84</v>
      </c>
      <c r="AW652" s="13" t="s">
        <v>32</v>
      </c>
      <c r="AX652" s="13" t="s">
        <v>76</v>
      </c>
      <c r="AY652" s="248" t="s">
        <v>164</v>
      </c>
    </row>
    <row r="653" s="14" customFormat="1">
      <c r="A653" s="14"/>
      <c r="B653" s="249"/>
      <c r="C653" s="250"/>
      <c r="D653" s="232" t="s">
        <v>177</v>
      </c>
      <c r="E653" s="251" t="s">
        <v>1</v>
      </c>
      <c r="F653" s="252" t="s">
        <v>740</v>
      </c>
      <c r="G653" s="250"/>
      <c r="H653" s="253">
        <v>0.86199999999999999</v>
      </c>
      <c r="I653" s="254"/>
      <c r="J653" s="250"/>
      <c r="K653" s="250"/>
      <c r="L653" s="255"/>
      <c r="M653" s="256"/>
      <c r="N653" s="257"/>
      <c r="O653" s="257"/>
      <c r="P653" s="257"/>
      <c r="Q653" s="257"/>
      <c r="R653" s="257"/>
      <c r="S653" s="257"/>
      <c r="T653" s="258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9" t="s">
        <v>177</v>
      </c>
      <c r="AU653" s="259" t="s">
        <v>86</v>
      </c>
      <c r="AV653" s="14" t="s">
        <v>86</v>
      </c>
      <c r="AW653" s="14" t="s">
        <v>32</v>
      </c>
      <c r="AX653" s="14" t="s">
        <v>76</v>
      </c>
      <c r="AY653" s="259" t="s">
        <v>164</v>
      </c>
    </row>
    <row r="654" s="15" customFormat="1">
      <c r="A654" s="15"/>
      <c r="B654" s="260"/>
      <c r="C654" s="261"/>
      <c r="D654" s="232" t="s">
        <v>177</v>
      </c>
      <c r="E654" s="262" t="s">
        <v>1</v>
      </c>
      <c r="F654" s="263" t="s">
        <v>179</v>
      </c>
      <c r="G654" s="261"/>
      <c r="H654" s="264">
        <v>0.86199999999999999</v>
      </c>
      <c r="I654" s="265"/>
      <c r="J654" s="261"/>
      <c r="K654" s="261"/>
      <c r="L654" s="266"/>
      <c r="M654" s="267"/>
      <c r="N654" s="268"/>
      <c r="O654" s="268"/>
      <c r="P654" s="268"/>
      <c r="Q654" s="268"/>
      <c r="R654" s="268"/>
      <c r="S654" s="268"/>
      <c r="T654" s="269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0" t="s">
        <v>177</v>
      </c>
      <c r="AU654" s="270" t="s">
        <v>86</v>
      </c>
      <c r="AV654" s="15" t="s">
        <v>171</v>
      </c>
      <c r="AW654" s="15" t="s">
        <v>32</v>
      </c>
      <c r="AX654" s="15" t="s">
        <v>84</v>
      </c>
      <c r="AY654" s="270" t="s">
        <v>164</v>
      </c>
    </row>
    <row r="655" s="2" customFormat="1" ht="24.15" customHeight="1">
      <c r="A655" s="39"/>
      <c r="B655" s="40"/>
      <c r="C655" s="219" t="s">
        <v>741</v>
      </c>
      <c r="D655" s="219" t="s">
        <v>166</v>
      </c>
      <c r="E655" s="220" t="s">
        <v>742</v>
      </c>
      <c r="F655" s="221" t="s">
        <v>743</v>
      </c>
      <c r="G655" s="222" t="s">
        <v>169</v>
      </c>
      <c r="H655" s="223">
        <v>2</v>
      </c>
      <c r="I655" s="224"/>
      <c r="J655" s="225">
        <f>ROUND(I655*H655,2)</f>
        <v>0</v>
      </c>
      <c r="K655" s="221" t="s">
        <v>1</v>
      </c>
      <c r="L655" s="45"/>
      <c r="M655" s="226" t="s">
        <v>1</v>
      </c>
      <c r="N655" s="227" t="s">
        <v>41</v>
      </c>
      <c r="O655" s="92"/>
      <c r="P655" s="228">
        <f>O655*H655</f>
        <v>0</v>
      </c>
      <c r="Q655" s="228">
        <v>0</v>
      </c>
      <c r="R655" s="228">
        <f>Q655*H655</f>
        <v>0</v>
      </c>
      <c r="S655" s="228">
        <v>0.091999999999999998</v>
      </c>
      <c r="T655" s="229">
        <f>S655*H655</f>
        <v>0.184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171</v>
      </c>
      <c r="AT655" s="230" t="s">
        <v>166</v>
      </c>
      <c r="AU655" s="230" t="s">
        <v>86</v>
      </c>
      <c r="AY655" s="18" t="s">
        <v>164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84</v>
      </c>
      <c r="BK655" s="231">
        <f>ROUND(I655*H655,2)</f>
        <v>0</v>
      </c>
      <c r="BL655" s="18" t="s">
        <v>171</v>
      </c>
      <c r="BM655" s="230" t="s">
        <v>744</v>
      </c>
    </row>
    <row r="656" s="2" customFormat="1">
      <c r="A656" s="39"/>
      <c r="B656" s="40"/>
      <c r="C656" s="41"/>
      <c r="D656" s="232" t="s">
        <v>173</v>
      </c>
      <c r="E656" s="41"/>
      <c r="F656" s="233" t="s">
        <v>745</v>
      </c>
      <c r="G656" s="41"/>
      <c r="H656" s="41"/>
      <c r="I656" s="234"/>
      <c r="J656" s="41"/>
      <c r="K656" s="41"/>
      <c r="L656" s="45"/>
      <c r="M656" s="235"/>
      <c r="N656" s="236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173</v>
      </c>
      <c r="AU656" s="18" t="s">
        <v>86</v>
      </c>
    </row>
    <row r="657" s="13" customFormat="1">
      <c r="A657" s="13"/>
      <c r="B657" s="239"/>
      <c r="C657" s="240"/>
      <c r="D657" s="232" t="s">
        <v>177</v>
      </c>
      <c r="E657" s="241" t="s">
        <v>1</v>
      </c>
      <c r="F657" s="242" t="s">
        <v>727</v>
      </c>
      <c r="G657" s="240"/>
      <c r="H657" s="241" t="s">
        <v>1</v>
      </c>
      <c r="I657" s="243"/>
      <c r="J657" s="240"/>
      <c r="K657" s="240"/>
      <c r="L657" s="244"/>
      <c r="M657" s="245"/>
      <c r="N657" s="246"/>
      <c r="O657" s="246"/>
      <c r="P657" s="246"/>
      <c r="Q657" s="246"/>
      <c r="R657" s="246"/>
      <c r="S657" s="246"/>
      <c r="T657" s="24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8" t="s">
        <v>177</v>
      </c>
      <c r="AU657" s="248" t="s">
        <v>86</v>
      </c>
      <c r="AV657" s="13" t="s">
        <v>84</v>
      </c>
      <c r="AW657" s="13" t="s">
        <v>32</v>
      </c>
      <c r="AX657" s="13" t="s">
        <v>76</v>
      </c>
      <c r="AY657" s="248" t="s">
        <v>164</v>
      </c>
    </row>
    <row r="658" s="14" customFormat="1">
      <c r="A658" s="14"/>
      <c r="B658" s="249"/>
      <c r="C658" s="250"/>
      <c r="D658" s="232" t="s">
        <v>177</v>
      </c>
      <c r="E658" s="251" t="s">
        <v>1</v>
      </c>
      <c r="F658" s="252" t="s">
        <v>86</v>
      </c>
      <c r="G658" s="250"/>
      <c r="H658" s="253">
        <v>2</v>
      </c>
      <c r="I658" s="254"/>
      <c r="J658" s="250"/>
      <c r="K658" s="250"/>
      <c r="L658" s="255"/>
      <c r="M658" s="256"/>
      <c r="N658" s="257"/>
      <c r="O658" s="257"/>
      <c r="P658" s="257"/>
      <c r="Q658" s="257"/>
      <c r="R658" s="257"/>
      <c r="S658" s="257"/>
      <c r="T658" s="258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9" t="s">
        <v>177</v>
      </c>
      <c r="AU658" s="259" t="s">
        <v>86</v>
      </c>
      <c r="AV658" s="14" t="s">
        <v>86</v>
      </c>
      <c r="AW658" s="14" t="s">
        <v>32</v>
      </c>
      <c r="AX658" s="14" t="s">
        <v>76</v>
      </c>
      <c r="AY658" s="259" t="s">
        <v>164</v>
      </c>
    </row>
    <row r="659" s="15" customFormat="1">
      <c r="A659" s="15"/>
      <c r="B659" s="260"/>
      <c r="C659" s="261"/>
      <c r="D659" s="232" t="s">
        <v>177</v>
      </c>
      <c r="E659" s="262" t="s">
        <v>1</v>
      </c>
      <c r="F659" s="263" t="s">
        <v>179</v>
      </c>
      <c r="G659" s="261"/>
      <c r="H659" s="264">
        <v>2</v>
      </c>
      <c r="I659" s="265"/>
      <c r="J659" s="261"/>
      <c r="K659" s="261"/>
      <c r="L659" s="266"/>
      <c r="M659" s="267"/>
      <c r="N659" s="268"/>
      <c r="O659" s="268"/>
      <c r="P659" s="268"/>
      <c r="Q659" s="268"/>
      <c r="R659" s="268"/>
      <c r="S659" s="268"/>
      <c r="T659" s="269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70" t="s">
        <v>177</v>
      </c>
      <c r="AU659" s="270" t="s">
        <v>86</v>
      </c>
      <c r="AV659" s="15" t="s">
        <v>171</v>
      </c>
      <c r="AW659" s="15" t="s">
        <v>32</v>
      </c>
      <c r="AX659" s="15" t="s">
        <v>84</v>
      </c>
      <c r="AY659" s="270" t="s">
        <v>164</v>
      </c>
    </row>
    <row r="660" s="2" customFormat="1" ht="24.15" customHeight="1">
      <c r="A660" s="39"/>
      <c r="B660" s="40"/>
      <c r="C660" s="219" t="s">
        <v>746</v>
      </c>
      <c r="D660" s="219" t="s">
        <v>166</v>
      </c>
      <c r="E660" s="220" t="s">
        <v>747</v>
      </c>
      <c r="F660" s="221" t="s">
        <v>748</v>
      </c>
      <c r="G660" s="222" t="s">
        <v>212</v>
      </c>
      <c r="H660" s="223">
        <v>0.56299999999999994</v>
      </c>
      <c r="I660" s="224"/>
      <c r="J660" s="225">
        <f>ROUND(I660*H660,2)</f>
        <v>0</v>
      </c>
      <c r="K660" s="221" t="s">
        <v>170</v>
      </c>
      <c r="L660" s="45"/>
      <c r="M660" s="226" t="s">
        <v>1</v>
      </c>
      <c r="N660" s="227" t="s">
        <v>41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2.3999999999999999</v>
      </c>
      <c r="T660" s="229">
        <f>S660*H660</f>
        <v>1.3511999999999997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171</v>
      </c>
      <c r="AT660" s="230" t="s">
        <v>166</v>
      </c>
      <c r="AU660" s="230" t="s">
        <v>86</v>
      </c>
      <c r="AY660" s="18" t="s">
        <v>164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84</v>
      </c>
      <c r="BK660" s="231">
        <f>ROUND(I660*H660,2)</f>
        <v>0</v>
      </c>
      <c r="BL660" s="18" t="s">
        <v>171</v>
      </c>
      <c r="BM660" s="230" t="s">
        <v>749</v>
      </c>
    </row>
    <row r="661" s="2" customFormat="1">
      <c r="A661" s="39"/>
      <c r="B661" s="40"/>
      <c r="C661" s="41"/>
      <c r="D661" s="232" t="s">
        <v>173</v>
      </c>
      <c r="E661" s="41"/>
      <c r="F661" s="233" t="s">
        <v>750</v>
      </c>
      <c r="G661" s="41"/>
      <c r="H661" s="41"/>
      <c r="I661" s="234"/>
      <c r="J661" s="41"/>
      <c r="K661" s="41"/>
      <c r="L661" s="45"/>
      <c r="M661" s="235"/>
      <c r="N661" s="236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173</v>
      </c>
      <c r="AU661" s="18" t="s">
        <v>86</v>
      </c>
    </row>
    <row r="662" s="2" customFormat="1">
      <c r="A662" s="39"/>
      <c r="B662" s="40"/>
      <c r="C662" s="41"/>
      <c r="D662" s="237" t="s">
        <v>175</v>
      </c>
      <c r="E662" s="41"/>
      <c r="F662" s="238" t="s">
        <v>751</v>
      </c>
      <c r="G662" s="41"/>
      <c r="H662" s="41"/>
      <c r="I662" s="234"/>
      <c r="J662" s="41"/>
      <c r="K662" s="41"/>
      <c r="L662" s="45"/>
      <c r="M662" s="235"/>
      <c r="N662" s="236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175</v>
      </c>
      <c r="AU662" s="18" t="s">
        <v>86</v>
      </c>
    </row>
    <row r="663" s="13" customFormat="1">
      <c r="A663" s="13"/>
      <c r="B663" s="239"/>
      <c r="C663" s="240"/>
      <c r="D663" s="232" t="s">
        <v>177</v>
      </c>
      <c r="E663" s="241" t="s">
        <v>1</v>
      </c>
      <c r="F663" s="242" t="s">
        <v>727</v>
      </c>
      <c r="G663" s="240"/>
      <c r="H663" s="241" t="s">
        <v>1</v>
      </c>
      <c r="I663" s="243"/>
      <c r="J663" s="240"/>
      <c r="K663" s="240"/>
      <c r="L663" s="244"/>
      <c r="M663" s="245"/>
      <c r="N663" s="246"/>
      <c r="O663" s="246"/>
      <c r="P663" s="246"/>
      <c r="Q663" s="246"/>
      <c r="R663" s="246"/>
      <c r="S663" s="246"/>
      <c r="T663" s="24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8" t="s">
        <v>177</v>
      </c>
      <c r="AU663" s="248" t="s">
        <v>86</v>
      </c>
      <c r="AV663" s="13" t="s">
        <v>84</v>
      </c>
      <c r="AW663" s="13" t="s">
        <v>32</v>
      </c>
      <c r="AX663" s="13" t="s">
        <v>76</v>
      </c>
      <c r="AY663" s="248" t="s">
        <v>164</v>
      </c>
    </row>
    <row r="664" s="14" customFormat="1">
      <c r="A664" s="14"/>
      <c r="B664" s="249"/>
      <c r="C664" s="250"/>
      <c r="D664" s="232" t="s">
        <v>177</v>
      </c>
      <c r="E664" s="251" t="s">
        <v>1</v>
      </c>
      <c r="F664" s="252" t="s">
        <v>752</v>
      </c>
      <c r="G664" s="250"/>
      <c r="H664" s="253">
        <v>0.157</v>
      </c>
      <c r="I664" s="254"/>
      <c r="J664" s="250"/>
      <c r="K664" s="250"/>
      <c r="L664" s="255"/>
      <c r="M664" s="256"/>
      <c r="N664" s="257"/>
      <c r="O664" s="257"/>
      <c r="P664" s="257"/>
      <c r="Q664" s="257"/>
      <c r="R664" s="257"/>
      <c r="S664" s="257"/>
      <c r="T664" s="25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9" t="s">
        <v>177</v>
      </c>
      <c r="AU664" s="259" t="s">
        <v>86</v>
      </c>
      <c r="AV664" s="14" t="s">
        <v>86</v>
      </c>
      <c r="AW664" s="14" t="s">
        <v>32</v>
      </c>
      <c r="AX664" s="14" t="s">
        <v>76</v>
      </c>
      <c r="AY664" s="259" t="s">
        <v>164</v>
      </c>
    </row>
    <row r="665" s="14" customFormat="1">
      <c r="A665" s="14"/>
      <c r="B665" s="249"/>
      <c r="C665" s="250"/>
      <c r="D665" s="232" t="s">
        <v>177</v>
      </c>
      <c r="E665" s="251" t="s">
        <v>1</v>
      </c>
      <c r="F665" s="252" t="s">
        <v>753</v>
      </c>
      <c r="G665" s="250"/>
      <c r="H665" s="253">
        <v>0.14399999999999999</v>
      </c>
      <c r="I665" s="254"/>
      <c r="J665" s="250"/>
      <c r="K665" s="250"/>
      <c r="L665" s="255"/>
      <c r="M665" s="256"/>
      <c r="N665" s="257"/>
      <c r="O665" s="257"/>
      <c r="P665" s="257"/>
      <c r="Q665" s="257"/>
      <c r="R665" s="257"/>
      <c r="S665" s="257"/>
      <c r="T665" s="25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9" t="s">
        <v>177</v>
      </c>
      <c r="AU665" s="259" t="s">
        <v>86</v>
      </c>
      <c r="AV665" s="14" t="s">
        <v>86</v>
      </c>
      <c r="AW665" s="14" t="s">
        <v>32</v>
      </c>
      <c r="AX665" s="14" t="s">
        <v>76</v>
      </c>
      <c r="AY665" s="259" t="s">
        <v>164</v>
      </c>
    </row>
    <row r="666" s="14" customFormat="1">
      <c r="A666" s="14"/>
      <c r="B666" s="249"/>
      <c r="C666" s="250"/>
      <c r="D666" s="232" t="s">
        <v>177</v>
      </c>
      <c r="E666" s="251" t="s">
        <v>1</v>
      </c>
      <c r="F666" s="252" t="s">
        <v>754</v>
      </c>
      <c r="G666" s="250"/>
      <c r="H666" s="253">
        <v>0.14899999999999999</v>
      </c>
      <c r="I666" s="254"/>
      <c r="J666" s="250"/>
      <c r="K666" s="250"/>
      <c r="L666" s="255"/>
      <c r="M666" s="256"/>
      <c r="N666" s="257"/>
      <c r="O666" s="257"/>
      <c r="P666" s="257"/>
      <c r="Q666" s="257"/>
      <c r="R666" s="257"/>
      <c r="S666" s="257"/>
      <c r="T666" s="258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9" t="s">
        <v>177</v>
      </c>
      <c r="AU666" s="259" t="s">
        <v>86</v>
      </c>
      <c r="AV666" s="14" t="s">
        <v>86</v>
      </c>
      <c r="AW666" s="14" t="s">
        <v>32</v>
      </c>
      <c r="AX666" s="14" t="s">
        <v>76</v>
      </c>
      <c r="AY666" s="259" t="s">
        <v>164</v>
      </c>
    </row>
    <row r="667" s="14" customFormat="1">
      <c r="A667" s="14"/>
      <c r="B667" s="249"/>
      <c r="C667" s="250"/>
      <c r="D667" s="232" t="s">
        <v>177</v>
      </c>
      <c r="E667" s="251" t="s">
        <v>1</v>
      </c>
      <c r="F667" s="252" t="s">
        <v>755</v>
      </c>
      <c r="G667" s="250"/>
      <c r="H667" s="253">
        <v>0.113</v>
      </c>
      <c r="I667" s="254"/>
      <c r="J667" s="250"/>
      <c r="K667" s="250"/>
      <c r="L667" s="255"/>
      <c r="M667" s="256"/>
      <c r="N667" s="257"/>
      <c r="O667" s="257"/>
      <c r="P667" s="257"/>
      <c r="Q667" s="257"/>
      <c r="R667" s="257"/>
      <c r="S667" s="257"/>
      <c r="T667" s="258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9" t="s">
        <v>177</v>
      </c>
      <c r="AU667" s="259" t="s">
        <v>86</v>
      </c>
      <c r="AV667" s="14" t="s">
        <v>86</v>
      </c>
      <c r="AW667" s="14" t="s">
        <v>32</v>
      </c>
      <c r="AX667" s="14" t="s">
        <v>76</v>
      </c>
      <c r="AY667" s="259" t="s">
        <v>164</v>
      </c>
    </row>
    <row r="668" s="15" customFormat="1">
      <c r="A668" s="15"/>
      <c r="B668" s="260"/>
      <c r="C668" s="261"/>
      <c r="D668" s="232" t="s">
        <v>177</v>
      </c>
      <c r="E668" s="262" t="s">
        <v>1</v>
      </c>
      <c r="F668" s="263" t="s">
        <v>179</v>
      </c>
      <c r="G668" s="261"/>
      <c r="H668" s="264">
        <v>0.56299999999999994</v>
      </c>
      <c r="I668" s="265"/>
      <c r="J668" s="261"/>
      <c r="K668" s="261"/>
      <c r="L668" s="266"/>
      <c r="M668" s="267"/>
      <c r="N668" s="268"/>
      <c r="O668" s="268"/>
      <c r="P668" s="268"/>
      <c r="Q668" s="268"/>
      <c r="R668" s="268"/>
      <c r="S668" s="268"/>
      <c r="T668" s="269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70" t="s">
        <v>177</v>
      </c>
      <c r="AU668" s="270" t="s">
        <v>86</v>
      </c>
      <c r="AV668" s="15" t="s">
        <v>171</v>
      </c>
      <c r="AW668" s="15" t="s">
        <v>32</v>
      </c>
      <c r="AX668" s="15" t="s">
        <v>84</v>
      </c>
      <c r="AY668" s="270" t="s">
        <v>164</v>
      </c>
    </row>
    <row r="669" s="2" customFormat="1" ht="37.8" customHeight="1">
      <c r="A669" s="39"/>
      <c r="B669" s="40"/>
      <c r="C669" s="219" t="s">
        <v>756</v>
      </c>
      <c r="D669" s="219" t="s">
        <v>166</v>
      </c>
      <c r="E669" s="220" t="s">
        <v>757</v>
      </c>
      <c r="F669" s="221" t="s">
        <v>758</v>
      </c>
      <c r="G669" s="222" t="s">
        <v>204</v>
      </c>
      <c r="H669" s="223">
        <v>61</v>
      </c>
      <c r="I669" s="224"/>
      <c r="J669" s="225">
        <f>ROUND(I669*H669,2)</f>
        <v>0</v>
      </c>
      <c r="K669" s="221" t="s">
        <v>170</v>
      </c>
      <c r="L669" s="45"/>
      <c r="M669" s="226" t="s">
        <v>1</v>
      </c>
      <c r="N669" s="227" t="s">
        <v>41</v>
      </c>
      <c r="O669" s="92"/>
      <c r="P669" s="228">
        <f>O669*H669</f>
        <v>0</v>
      </c>
      <c r="Q669" s="228">
        <v>0</v>
      </c>
      <c r="R669" s="228">
        <f>Q669*H669</f>
        <v>0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171</v>
      </c>
      <c r="AT669" s="230" t="s">
        <v>166</v>
      </c>
      <c r="AU669" s="230" t="s">
        <v>86</v>
      </c>
      <c r="AY669" s="18" t="s">
        <v>164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84</v>
      </c>
      <c r="BK669" s="231">
        <f>ROUND(I669*H669,2)</f>
        <v>0</v>
      </c>
      <c r="BL669" s="18" t="s">
        <v>171</v>
      </c>
      <c r="BM669" s="230" t="s">
        <v>759</v>
      </c>
    </row>
    <row r="670" s="2" customFormat="1">
      <c r="A670" s="39"/>
      <c r="B670" s="40"/>
      <c r="C670" s="41"/>
      <c r="D670" s="232" t="s">
        <v>173</v>
      </c>
      <c r="E670" s="41"/>
      <c r="F670" s="233" t="s">
        <v>760</v>
      </c>
      <c r="G670" s="41"/>
      <c r="H670" s="41"/>
      <c r="I670" s="234"/>
      <c r="J670" s="41"/>
      <c r="K670" s="41"/>
      <c r="L670" s="45"/>
      <c r="M670" s="235"/>
      <c r="N670" s="236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173</v>
      </c>
      <c r="AU670" s="18" t="s">
        <v>86</v>
      </c>
    </row>
    <row r="671" s="2" customFormat="1">
      <c r="A671" s="39"/>
      <c r="B671" s="40"/>
      <c r="C671" s="41"/>
      <c r="D671" s="237" t="s">
        <v>175</v>
      </c>
      <c r="E671" s="41"/>
      <c r="F671" s="238" t="s">
        <v>761</v>
      </c>
      <c r="G671" s="41"/>
      <c r="H671" s="41"/>
      <c r="I671" s="234"/>
      <c r="J671" s="41"/>
      <c r="K671" s="41"/>
      <c r="L671" s="45"/>
      <c r="M671" s="235"/>
      <c r="N671" s="236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175</v>
      </c>
      <c r="AU671" s="18" t="s">
        <v>86</v>
      </c>
    </row>
    <row r="672" s="13" customFormat="1">
      <c r="A672" s="13"/>
      <c r="B672" s="239"/>
      <c r="C672" s="240"/>
      <c r="D672" s="232" t="s">
        <v>177</v>
      </c>
      <c r="E672" s="241" t="s">
        <v>1</v>
      </c>
      <c r="F672" s="242" t="s">
        <v>762</v>
      </c>
      <c r="G672" s="240"/>
      <c r="H672" s="241" t="s">
        <v>1</v>
      </c>
      <c r="I672" s="243"/>
      <c r="J672" s="240"/>
      <c r="K672" s="240"/>
      <c r="L672" s="244"/>
      <c r="M672" s="245"/>
      <c r="N672" s="246"/>
      <c r="O672" s="246"/>
      <c r="P672" s="246"/>
      <c r="Q672" s="246"/>
      <c r="R672" s="246"/>
      <c r="S672" s="246"/>
      <c r="T672" s="24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8" t="s">
        <v>177</v>
      </c>
      <c r="AU672" s="248" t="s">
        <v>86</v>
      </c>
      <c r="AV672" s="13" t="s">
        <v>84</v>
      </c>
      <c r="AW672" s="13" t="s">
        <v>32</v>
      </c>
      <c r="AX672" s="13" t="s">
        <v>76</v>
      </c>
      <c r="AY672" s="248" t="s">
        <v>164</v>
      </c>
    </row>
    <row r="673" s="14" customFormat="1">
      <c r="A673" s="14"/>
      <c r="B673" s="249"/>
      <c r="C673" s="250"/>
      <c r="D673" s="232" t="s">
        <v>177</v>
      </c>
      <c r="E673" s="251" t="s">
        <v>1</v>
      </c>
      <c r="F673" s="252" t="s">
        <v>763</v>
      </c>
      <c r="G673" s="250"/>
      <c r="H673" s="253">
        <v>61</v>
      </c>
      <c r="I673" s="254"/>
      <c r="J673" s="250"/>
      <c r="K673" s="250"/>
      <c r="L673" s="255"/>
      <c r="M673" s="256"/>
      <c r="N673" s="257"/>
      <c r="O673" s="257"/>
      <c r="P673" s="257"/>
      <c r="Q673" s="257"/>
      <c r="R673" s="257"/>
      <c r="S673" s="257"/>
      <c r="T673" s="25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9" t="s">
        <v>177</v>
      </c>
      <c r="AU673" s="259" t="s">
        <v>86</v>
      </c>
      <c r="AV673" s="14" t="s">
        <v>86</v>
      </c>
      <c r="AW673" s="14" t="s">
        <v>32</v>
      </c>
      <c r="AX673" s="14" t="s">
        <v>76</v>
      </c>
      <c r="AY673" s="259" t="s">
        <v>164</v>
      </c>
    </row>
    <row r="674" s="15" customFormat="1">
      <c r="A674" s="15"/>
      <c r="B674" s="260"/>
      <c r="C674" s="261"/>
      <c r="D674" s="232" t="s">
        <v>177</v>
      </c>
      <c r="E674" s="262" t="s">
        <v>1</v>
      </c>
      <c r="F674" s="263" t="s">
        <v>179</v>
      </c>
      <c r="G674" s="261"/>
      <c r="H674" s="264">
        <v>61</v>
      </c>
      <c r="I674" s="265"/>
      <c r="J674" s="261"/>
      <c r="K674" s="261"/>
      <c r="L674" s="266"/>
      <c r="M674" s="267"/>
      <c r="N674" s="268"/>
      <c r="O674" s="268"/>
      <c r="P674" s="268"/>
      <c r="Q674" s="268"/>
      <c r="R674" s="268"/>
      <c r="S674" s="268"/>
      <c r="T674" s="269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0" t="s">
        <v>177</v>
      </c>
      <c r="AU674" s="270" t="s">
        <v>86</v>
      </c>
      <c r="AV674" s="15" t="s">
        <v>171</v>
      </c>
      <c r="AW674" s="15" t="s">
        <v>32</v>
      </c>
      <c r="AX674" s="15" t="s">
        <v>84</v>
      </c>
      <c r="AY674" s="270" t="s">
        <v>164</v>
      </c>
    </row>
    <row r="675" s="2" customFormat="1" ht="44.25" customHeight="1">
      <c r="A675" s="39"/>
      <c r="B675" s="40"/>
      <c r="C675" s="219" t="s">
        <v>764</v>
      </c>
      <c r="D675" s="219" t="s">
        <v>166</v>
      </c>
      <c r="E675" s="220" t="s">
        <v>765</v>
      </c>
      <c r="F675" s="221" t="s">
        <v>766</v>
      </c>
      <c r="G675" s="222" t="s">
        <v>204</v>
      </c>
      <c r="H675" s="223">
        <v>3660</v>
      </c>
      <c r="I675" s="224"/>
      <c r="J675" s="225">
        <f>ROUND(I675*H675,2)</f>
        <v>0</v>
      </c>
      <c r="K675" s="221" t="s">
        <v>170</v>
      </c>
      <c r="L675" s="45"/>
      <c r="M675" s="226" t="s">
        <v>1</v>
      </c>
      <c r="N675" s="227" t="s">
        <v>41</v>
      </c>
      <c r="O675" s="92"/>
      <c r="P675" s="228">
        <f>O675*H675</f>
        <v>0</v>
      </c>
      <c r="Q675" s="228">
        <v>0</v>
      </c>
      <c r="R675" s="228">
        <f>Q675*H675</f>
        <v>0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171</v>
      </c>
      <c r="AT675" s="230" t="s">
        <v>166</v>
      </c>
      <c r="AU675" s="230" t="s">
        <v>86</v>
      </c>
      <c r="AY675" s="18" t="s">
        <v>164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84</v>
      </c>
      <c r="BK675" s="231">
        <f>ROUND(I675*H675,2)</f>
        <v>0</v>
      </c>
      <c r="BL675" s="18" t="s">
        <v>171</v>
      </c>
      <c r="BM675" s="230" t="s">
        <v>767</v>
      </c>
    </row>
    <row r="676" s="2" customFormat="1">
      <c r="A676" s="39"/>
      <c r="B676" s="40"/>
      <c r="C676" s="41"/>
      <c r="D676" s="232" t="s">
        <v>173</v>
      </c>
      <c r="E676" s="41"/>
      <c r="F676" s="233" t="s">
        <v>768</v>
      </c>
      <c r="G676" s="41"/>
      <c r="H676" s="41"/>
      <c r="I676" s="234"/>
      <c r="J676" s="41"/>
      <c r="K676" s="41"/>
      <c r="L676" s="45"/>
      <c r="M676" s="235"/>
      <c r="N676" s="236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173</v>
      </c>
      <c r="AU676" s="18" t="s">
        <v>86</v>
      </c>
    </row>
    <row r="677" s="2" customFormat="1">
      <c r="A677" s="39"/>
      <c r="B677" s="40"/>
      <c r="C677" s="41"/>
      <c r="D677" s="237" t="s">
        <v>175</v>
      </c>
      <c r="E677" s="41"/>
      <c r="F677" s="238" t="s">
        <v>769</v>
      </c>
      <c r="G677" s="41"/>
      <c r="H677" s="41"/>
      <c r="I677" s="234"/>
      <c r="J677" s="41"/>
      <c r="K677" s="41"/>
      <c r="L677" s="45"/>
      <c r="M677" s="235"/>
      <c r="N677" s="236"/>
      <c r="O677" s="92"/>
      <c r="P677" s="92"/>
      <c r="Q677" s="92"/>
      <c r="R677" s="92"/>
      <c r="S677" s="92"/>
      <c r="T677" s="93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175</v>
      </c>
      <c r="AU677" s="18" t="s">
        <v>86</v>
      </c>
    </row>
    <row r="678" s="13" customFormat="1">
      <c r="A678" s="13"/>
      <c r="B678" s="239"/>
      <c r="C678" s="240"/>
      <c r="D678" s="232" t="s">
        <v>177</v>
      </c>
      <c r="E678" s="241" t="s">
        <v>1</v>
      </c>
      <c r="F678" s="242" t="s">
        <v>770</v>
      </c>
      <c r="G678" s="240"/>
      <c r="H678" s="241" t="s">
        <v>1</v>
      </c>
      <c r="I678" s="243"/>
      <c r="J678" s="240"/>
      <c r="K678" s="240"/>
      <c r="L678" s="244"/>
      <c r="M678" s="245"/>
      <c r="N678" s="246"/>
      <c r="O678" s="246"/>
      <c r="P678" s="246"/>
      <c r="Q678" s="246"/>
      <c r="R678" s="246"/>
      <c r="S678" s="246"/>
      <c r="T678" s="24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8" t="s">
        <v>177</v>
      </c>
      <c r="AU678" s="248" t="s">
        <v>86</v>
      </c>
      <c r="AV678" s="13" t="s">
        <v>84</v>
      </c>
      <c r="AW678" s="13" t="s">
        <v>32</v>
      </c>
      <c r="AX678" s="13" t="s">
        <v>76</v>
      </c>
      <c r="AY678" s="248" t="s">
        <v>164</v>
      </c>
    </row>
    <row r="679" s="14" customFormat="1">
      <c r="A679" s="14"/>
      <c r="B679" s="249"/>
      <c r="C679" s="250"/>
      <c r="D679" s="232" t="s">
        <v>177</v>
      </c>
      <c r="E679" s="251" t="s">
        <v>1</v>
      </c>
      <c r="F679" s="252" t="s">
        <v>771</v>
      </c>
      <c r="G679" s="250"/>
      <c r="H679" s="253">
        <v>3660</v>
      </c>
      <c r="I679" s="254"/>
      <c r="J679" s="250"/>
      <c r="K679" s="250"/>
      <c r="L679" s="255"/>
      <c r="M679" s="256"/>
      <c r="N679" s="257"/>
      <c r="O679" s="257"/>
      <c r="P679" s="257"/>
      <c r="Q679" s="257"/>
      <c r="R679" s="257"/>
      <c r="S679" s="257"/>
      <c r="T679" s="258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9" t="s">
        <v>177</v>
      </c>
      <c r="AU679" s="259" t="s">
        <v>86</v>
      </c>
      <c r="AV679" s="14" t="s">
        <v>86</v>
      </c>
      <c r="AW679" s="14" t="s">
        <v>32</v>
      </c>
      <c r="AX679" s="14" t="s">
        <v>76</v>
      </c>
      <c r="AY679" s="259" t="s">
        <v>164</v>
      </c>
    </row>
    <row r="680" s="15" customFormat="1">
      <c r="A680" s="15"/>
      <c r="B680" s="260"/>
      <c r="C680" s="261"/>
      <c r="D680" s="232" t="s">
        <v>177</v>
      </c>
      <c r="E680" s="262" t="s">
        <v>1</v>
      </c>
      <c r="F680" s="263" t="s">
        <v>179</v>
      </c>
      <c r="G680" s="261"/>
      <c r="H680" s="264">
        <v>3660</v>
      </c>
      <c r="I680" s="265"/>
      <c r="J680" s="261"/>
      <c r="K680" s="261"/>
      <c r="L680" s="266"/>
      <c r="M680" s="267"/>
      <c r="N680" s="268"/>
      <c r="O680" s="268"/>
      <c r="P680" s="268"/>
      <c r="Q680" s="268"/>
      <c r="R680" s="268"/>
      <c r="S680" s="268"/>
      <c r="T680" s="269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70" t="s">
        <v>177</v>
      </c>
      <c r="AU680" s="270" t="s">
        <v>86</v>
      </c>
      <c r="AV680" s="15" t="s">
        <v>171</v>
      </c>
      <c r="AW680" s="15" t="s">
        <v>32</v>
      </c>
      <c r="AX680" s="15" t="s">
        <v>84</v>
      </c>
      <c r="AY680" s="270" t="s">
        <v>164</v>
      </c>
    </row>
    <row r="681" s="2" customFormat="1" ht="37.8" customHeight="1">
      <c r="A681" s="39"/>
      <c r="B681" s="40"/>
      <c r="C681" s="219" t="s">
        <v>772</v>
      </c>
      <c r="D681" s="219" t="s">
        <v>166</v>
      </c>
      <c r="E681" s="220" t="s">
        <v>773</v>
      </c>
      <c r="F681" s="221" t="s">
        <v>774</v>
      </c>
      <c r="G681" s="222" t="s">
        <v>204</v>
      </c>
      <c r="H681" s="223">
        <v>61</v>
      </c>
      <c r="I681" s="224"/>
      <c r="J681" s="225">
        <f>ROUND(I681*H681,2)</f>
        <v>0</v>
      </c>
      <c r="K681" s="221" t="s">
        <v>170</v>
      </c>
      <c r="L681" s="45"/>
      <c r="M681" s="226" t="s">
        <v>1</v>
      </c>
      <c r="N681" s="227" t="s">
        <v>41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171</v>
      </c>
      <c r="AT681" s="230" t="s">
        <v>166</v>
      </c>
      <c r="AU681" s="230" t="s">
        <v>86</v>
      </c>
      <c r="AY681" s="18" t="s">
        <v>164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84</v>
      </c>
      <c r="BK681" s="231">
        <f>ROUND(I681*H681,2)</f>
        <v>0</v>
      </c>
      <c r="BL681" s="18" t="s">
        <v>171</v>
      </c>
      <c r="BM681" s="230" t="s">
        <v>775</v>
      </c>
    </row>
    <row r="682" s="2" customFormat="1">
      <c r="A682" s="39"/>
      <c r="B682" s="40"/>
      <c r="C682" s="41"/>
      <c r="D682" s="232" t="s">
        <v>173</v>
      </c>
      <c r="E682" s="41"/>
      <c r="F682" s="233" t="s">
        <v>776</v>
      </c>
      <c r="G682" s="41"/>
      <c r="H682" s="41"/>
      <c r="I682" s="234"/>
      <c r="J682" s="41"/>
      <c r="K682" s="41"/>
      <c r="L682" s="45"/>
      <c r="M682" s="235"/>
      <c r="N682" s="236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173</v>
      </c>
      <c r="AU682" s="18" t="s">
        <v>86</v>
      </c>
    </row>
    <row r="683" s="2" customFormat="1">
      <c r="A683" s="39"/>
      <c r="B683" s="40"/>
      <c r="C683" s="41"/>
      <c r="D683" s="237" t="s">
        <v>175</v>
      </c>
      <c r="E683" s="41"/>
      <c r="F683" s="238" t="s">
        <v>777</v>
      </c>
      <c r="G683" s="41"/>
      <c r="H683" s="41"/>
      <c r="I683" s="234"/>
      <c r="J683" s="41"/>
      <c r="K683" s="41"/>
      <c r="L683" s="45"/>
      <c r="M683" s="235"/>
      <c r="N683" s="236"/>
      <c r="O683" s="92"/>
      <c r="P683" s="92"/>
      <c r="Q683" s="92"/>
      <c r="R683" s="92"/>
      <c r="S683" s="92"/>
      <c r="T683" s="93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T683" s="18" t="s">
        <v>175</v>
      </c>
      <c r="AU683" s="18" t="s">
        <v>86</v>
      </c>
    </row>
    <row r="684" s="12" customFormat="1" ht="22.8" customHeight="1">
      <c r="A684" s="12"/>
      <c r="B684" s="203"/>
      <c r="C684" s="204"/>
      <c r="D684" s="205" t="s">
        <v>75</v>
      </c>
      <c r="E684" s="217" t="s">
        <v>778</v>
      </c>
      <c r="F684" s="217" t="s">
        <v>779</v>
      </c>
      <c r="G684" s="204"/>
      <c r="H684" s="204"/>
      <c r="I684" s="207"/>
      <c r="J684" s="218">
        <f>BK684</f>
        <v>0</v>
      </c>
      <c r="K684" s="204"/>
      <c r="L684" s="209"/>
      <c r="M684" s="210"/>
      <c r="N684" s="211"/>
      <c r="O684" s="211"/>
      <c r="P684" s="212">
        <f>SUM(P685:P696)</f>
        <v>0</v>
      </c>
      <c r="Q684" s="211"/>
      <c r="R684" s="212">
        <f>SUM(R685:R696)</f>
        <v>0</v>
      </c>
      <c r="S684" s="211"/>
      <c r="T684" s="213">
        <f>SUM(T685:T696)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4" t="s">
        <v>84</v>
      </c>
      <c r="AT684" s="215" t="s">
        <v>75</v>
      </c>
      <c r="AU684" s="215" t="s">
        <v>84</v>
      </c>
      <c r="AY684" s="214" t="s">
        <v>164</v>
      </c>
      <c r="BK684" s="216">
        <f>SUM(BK685:BK696)</f>
        <v>0</v>
      </c>
    </row>
    <row r="685" s="2" customFormat="1" ht="24.15" customHeight="1">
      <c r="A685" s="39"/>
      <c r="B685" s="40"/>
      <c r="C685" s="219" t="s">
        <v>780</v>
      </c>
      <c r="D685" s="219" t="s">
        <v>166</v>
      </c>
      <c r="E685" s="220" t="s">
        <v>781</v>
      </c>
      <c r="F685" s="221" t="s">
        <v>782</v>
      </c>
      <c r="G685" s="222" t="s">
        <v>281</v>
      </c>
      <c r="H685" s="223">
        <v>200.92599999999999</v>
      </c>
      <c r="I685" s="224"/>
      <c r="J685" s="225">
        <f>ROUND(I685*H685,2)</f>
        <v>0</v>
      </c>
      <c r="K685" s="221" t="s">
        <v>170</v>
      </c>
      <c r="L685" s="45"/>
      <c r="M685" s="226" t="s">
        <v>1</v>
      </c>
      <c r="N685" s="227" t="s">
        <v>41</v>
      </c>
      <c r="O685" s="92"/>
      <c r="P685" s="228">
        <f>O685*H685</f>
        <v>0</v>
      </c>
      <c r="Q685" s="228">
        <v>0</v>
      </c>
      <c r="R685" s="228">
        <f>Q685*H685</f>
        <v>0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171</v>
      </c>
      <c r="AT685" s="230" t="s">
        <v>166</v>
      </c>
      <c r="AU685" s="230" t="s">
        <v>86</v>
      </c>
      <c r="AY685" s="18" t="s">
        <v>164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84</v>
      </c>
      <c r="BK685" s="231">
        <f>ROUND(I685*H685,2)</f>
        <v>0</v>
      </c>
      <c r="BL685" s="18" t="s">
        <v>171</v>
      </c>
      <c r="BM685" s="230" t="s">
        <v>783</v>
      </c>
    </row>
    <row r="686" s="2" customFormat="1">
      <c r="A686" s="39"/>
      <c r="B686" s="40"/>
      <c r="C686" s="41"/>
      <c r="D686" s="232" t="s">
        <v>173</v>
      </c>
      <c r="E686" s="41"/>
      <c r="F686" s="233" t="s">
        <v>784</v>
      </c>
      <c r="G686" s="41"/>
      <c r="H686" s="41"/>
      <c r="I686" s="234"/>
      <c r="J686" s="41"/>
      <c r="K686" s="41"/>
      <c r="L686" s="45"/>
      <c r="M686" s="235"/>
      <c r="N686" s="236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173</v>
      </c>
      <c r="AU686" s="18" t="s">
        <v>86</v>
      </c>
    </row>
    <row r="687" s="2" customFormat="1">
      <c r="A687" s="39"/>
      <c r="B687" s="40"/>
      <c r="C687" s="41"/>
      <c r="D687" s="237" t="s">
        <v>175</v>
      </c>
      <c r="E687" s="41"/>
      <c r="F687" s="238" t="s">
        <v>785</v>
      </c>
      <c r="G687" s="41"/>
      <c r="H687" s="41"/>
      <c r="I687" s="234"/>
      <c r="J687" s="41"/>
      <c r="K687" s="41"/>
      <c r="L687" s="45"/>
      <c r="M687" s="235"/>
      <c r="N687" s="236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175</v>
      </c>
      <c r="AU687" s="18" t="s">
        <v>86</v>
      </c>
    </row>
    <row r="688" s="2" customFormat="1" ht="24.15" customHeight="1">
      <c r="A688" s="39"/>
      <c r="B688" s="40"/>
      <c r="C688" s="219" t="s">
        <v>786</v>
      </c>
      <c r="D688" s="219" t="s">
        <v>166</v>
      </c>
      <c r="E688" s="220" t="s">
        <v>787</v>
      </c>
      <c r="F688" s="221" t="s">
        <v>788</v>
      </c>
      <c r="G688" s="222" t="s">
        <v>281</v>
      </c>
      <c r="H688" s="223">
        <v>200.92599999999999</v>
      </c>
      <c r="I688" s="224"/>
      <c r="J688" s="225">
        <f>ROUND(I688*H688,2)</f>
        <v>0</v>
      </c>
      <c r="K688" s="221" t="s">
        <v>170</v>
      </c>
      <c r="L688" s="45"/>
      <c r="M688" s="226" t="s">
        <v>1</v>
      </c>
      <c r="N688" s="227" t="s">
        <v>41</v>
      </c>
      <c r="O688" s="92"/>
      <c r="P688" s="228">
        <f>O688*H688</f>
        <v>0</v>
      </c>
      <c r="Q688" s="228">
        <v>0</v>
      </c>
      <c r="R688" s="228">
        <f>Q688*H688</f>
        <v>0</v>
      </c>
      <c r="S688" s="228">
        <v>0</v>
      </c>
      <c r="T688" s="22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0" t="s">
        <v>171</v>
      </c>
      <c r="AT688" s="230" t="s">
        <v>166</v>
      </c>
      <c r="AU688" s="230" t="s">
        <v>86</v>
      </c>
      <c r="AY688" s="18" t="s">
        <v>164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8" t="s">
        <v>84</v>
      </c>
      <c r="BK688" s="231">
        <f>ROUND(I688*H688,2)</f>
        <v>0</v>
      </c>
      <c r="BL688" s="18" t="s">
        <v>171</v>
      </c>
      <c r="BM688" s="230" t="s">
        <v>789</v>
      </c>
    </row>
    <row r="689" s="2" customFormat="1">
      <c r="A689" s="39"/>
      <c r="B689" s="40"/>
      <c r="C689" s="41"/>
      <c r="D689" s="232" t="s">
        <v>173</v>
      </c>
      <c r="E689" s="41"/>
      <c r="F689" s="233" t="s">
        <v>790</v>
      </c>
      <c r="G689" s="41"/>
      <c r="H689" s="41"/>
      <c r="I689" s="234"/>
      <c r="J689" s="41"/>
      <c r="K689" s="41"/>
      <c r="L689" s="45"/>
      <c r="M689" s="235"/>
      <c r="N689" s="236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173</v>
      </c>
      <c r="AU689" s="18" t="s">
        <v>86</v>
      </c>
    </row>
    <row r="690" s="2" customFormat="1">
      <c r="A690" s="39"/>
      <c r="B690" s="40"/>
      <c r="C690" s="41"/>
      <c r="D690" s="237" t="s">
        <v>175</v>
      </c>
      <c r="E690" s="41"/>
      <c r="F690" s="238" t="s">
        <v>791</v>
      </c>
      <c r="G690" s="41"/>
      <c r="H690" s="41"/>
      <c r="I690" s="234"/>
      <c r="J690" s="41"/>
      <c r="K690" s="41"/>
      <c r="L690" s="45"/>
      <c r="M690" s="235"/>
      <c r="N690" s="236"/>
      <c r="O690" s="92"/>
      <c r="P690" s="92"/>
      <c r="Q690" s="92"/>
      <c r="R690" s="92"/>
      <c r="S690" s="92"/>
      <c r="T690" s="93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175</v>
      </c>
      <c r="AU690" s="18" t="s">
        <v>86</v>
      </c>
    </row>
    <row r="691" s="2" customFormat="1" ht="24.15" customHeight="1">
      <c r="A691" s="39"/>
      <c r="B691" s="40"/>
      <c r="C691" s="219" t="s">
        <v>792</v>
      </c>
      <c r="D691" s="219" t="s">
        <v>166</v>
      </c>
      <c r="E691" s="220" t="s">
        <v>793</v>
      </c>
      <c r="F691" s="221" t="s">
        <v>794</v>
      </c>
      <c r="G691" s="222" t="s">
        <v>281</v>
      </c>
      <c r="H691" s="223">
        <v>5826.8540000000003</v>
      </c>
      <c r="I691" s="224"/>
      <c r="J691" s="225">
        <f>ROUND(I691*H691,2)</f>
        <v>0</v>
      </c>
      <c r="K691" s="221" t="s">
        <v>170</v>
      </c>
      <c r="L691" s="45"/>
      <c r="M691" s="226" t="s">
        <v>1</v>
      </c>
      <c r="N691" s="227" t="s">
        <v>41</v>
      </c>
      <c r="O691" s="92"/>
      <c r="P691" s="228">
        <f>O691*H691</f>
        <v>0</v>
      </c>
      <c r="Q691" s="228">
        <v>0</v>
      </c>
      <c r="R691" s="228">
        <f>Q691*H691</f>
        <v>0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171</v>
      </c>
      <c r="AT691" s="230" t="s">
        <v>166</v>
      </c>
      <c r="AU691" s="230" t="s">
        <v>86</v>
      </c>
      <c r="AY691" s="18" t="s">
        <v>164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84</v>
      </c>
      <c r="BK691" s="231">
        <f>ROUND(I691*H691,2)</f>
        <v>0</v>
      </c>
      <c r="BL691" s="18" t="s">
        <v>171</v>
      </c>
      <c r="BM691" s="230" t="s">
        <v>795</v>
      </c>
    </row>
    <row r="692" s="2" customFormat="1">
      <c r="A692" s="39"/>
      <c r="B692" s="40"/>
      <c r="C692" s="41"/>
      <c r="D692" s="232" t="s">
        <v>173</v>
      </c>
      <c r="E692" s="41"/>
      <c r="F692" s="233" t="s">
        <v>796</v>
      </c>
      <c r="G692" s="41"/>
      <c r="H692" s="41"/>
      <c r="I692" s="234"/>
      <c r="J692" s="41"/>
      <c r="K692" s="41"/>
      <c r="L692" s="45"/>
      <c r="M692" s="235"/>
      <c r="N692" s="236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173</v>
      </c>
      <c r="AU692" s="18" t="s">
        <v>86</v>
      </c>
    </row>
    <row r="693" s="2" customFormat="1">
      <c r="A693" s="39"/>
      <c r="B693" s="40"/>
      <c r="C693" s="41"/>
      <c r="D693" s="237" t="s">
        <v>175</v>
      </c>
      <c r="E693" s="41"/>
      <c r="F693" s="238" t="s">
        <v>797</v>
      </c>
      <c r="G693" s="41"/>
      <c r="H693" s="41"/>
      <c r="I693" s="234"/>
      <c r="J693" s="41"/>
      <c r="K693" s="41"/>
      <c r="L693" s="45"/>
      <c r="M693" s="235"/>
      <c r="N693" s="236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175</v>
      </c>
      <c r="AU693" s="18" t="s">
        <v>86</v>
      </c>
    </row>
    <row r="694" s="14" customFormat="1">
      <c r="A694" s="14"/>
      <c r="B694" s="249"/>
      <c r="C694" s="250"/>
      <c r="D694" s="232" t="s">
        <v>177</v>
      </c>
      <c r="E694" s="250"/>
      <c r="F694" s="252" t="s">
        <v>798</v>
      </c>
      <c r="G694" s="250"/>
      <c r="H694" s="253">
        <v>5826.8540000000003</v>
      </c>
      <c r="I694" s="254"/>
      <c r="J694" s="250"/>
      <c r="K694" s="250"/>
      <c r="L694" s="255"/>
      <c r="M694" s="256"/>
      <c r="N694" s="257"/>
      <c r="O694" s="257"/>
      <c r="P694" s="257"/>
      <c r="Q694" s="257"/>
      <c r="R694" s="257"/>
      <c r="S694" s="257"/>
      <c r="T694" s="25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9" t="s">
        <v>177</v>
      </c>
      <c r="AU694" s="259" t="s">
        <v>86</v>
      </c>
      <c r="AV694" s="14" t="s">
        <v>86</v>
      </c>
      <c r="AW694" s="14" t="s">
        <v>4</v>
      </c>
      <c r="AX694" s="14" t="s">
        <v>84</v>
      </c>
      <c r="AY694" s="259" t="s">
        <v>164</v>
      </c>
    </row>
    <row r="695" s="2" customFormat="1" ht="37.8" customHeight="1">
      <c r="A695" s="39"/>
      <c r="B695" s="40"/>
      <c r="C695" s="219" t="s">
        <v>799</v>
      </c>
      <c r="D695" s="219" t="s">
        <v>166</v>
      </c>
      <c r="E695" s="220" t="s">
        <v>800</v>
      </c>
      <c r="F695" s="221" t="s">
        <v>801</v>
      </c>
      <c r="G695" s="222" t="s">
        <v>281</v>
      </c>
      <c r="H695" s="223">
        <v>200.92599999999999</v>
      </c>
      <c r="I695" s="224"/>
      <c r="J695" s="225">
        <f>ROUND(I695*H695,2)</f>
        <v>0</v>
      </c>
      <c r="K695" s="221" t="s">
        <v>1</v>
      </c>
      <c r="L695" s="45"/>
      <c r="M695" s="226" t="s">
        <v>1</v>
      </c>
      <c r="N695" s="227" t="s">
        <v>41</v>
      </c>
      <c r="O695" s="92"/>
      <c r="P695" s="228">
        <f>O695*H695</f>
        <v>0</v>
      </c>
      <c r="Q695" s="228">
        <v>0</v>
      </c>
      <c r="R695" s="228">
        <f>Q695*H695</f>
        <v>0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171</v>
      </c>
      <c r="AT695" s="230" t="s">
        <v>166</v>
      </c>
      <c r="AU695" s="230" t="s">
        <v>86</v>
      </c>
      <c r="AY695" s="18" t="s">
        <v>164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84</v>
      </c>
      <c r="BK695" s="231">
        <f>ROUND(I695*H695,2)</f>
        <v>0</v>
      </c>
      <c r="BL695" s="18" t="s">
        <v>171</v>
      </c>
      <c r="BM695" s="230" t="s">
        <v>802</v>
      </c>
    </row>
    <row r="696" s="2" customFormat="1">
      <c r="A696" s="39"/>
      <c r="B696" s="40"/>
      <c r="C696" s="41"/>
      <c r="D696" s="232" t="s">
        <v>173</v>
      </c>
      <c r="E696" s="41"/>
      <c r="F696" s="233" t="s">
        <v>801</v>
      </c>
      <c r="G696" s="41"/>
      <c r="H696" s="41"/>
      <c r="I696" s="234"/>
      <c r="J696" s="41"/>
      <c r="K696" s="41"/>
      <c r="L696" s="45"/>
      <c r="M696" s="235"/>
      <c r="N696" s="236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173</v>
      </c>
      <c r="AU696" s="18" t="s">
        <v>86</v>
      </c>
    </row>
    <row r="697" s="12" customFormat="1" ht="22.8" customHeight="1">
      <c r="A697" s="12"/>
      <c r="B697" s="203"/>
      <c r="C697" s="204"/>
      <c r="D697" s="205" t="s">
        <v>75</v>
      </c>
      <c r="E697" s="217" t="s">
        <v>803</v>
      </c>
      <c r="F697" s="217" t="s">
        <v>804</v>
      </c>
      <c r="G697" s="204"/>
      <c r="H697" s="204"/>
      <c r="I697" s="207"/>
      <c r="J697" s="218">
        <f>BK697</f>
        <v>0</v>
      </c>
      <c r="K697" s="204"/>
      <c r="L697" s="209"/>
      <c r="M697" s="210"/>
      <c r="N697" s="211"/>
      <c r="O697" s="211"/>
      <c r="P697" s="212">
        <f>SUM(P698:P700)</f>
        <v>0</v>
      </c>
      <c r="Q697" s="211"/>
      <c r="R697" s="212">
        <f>SUM(R698:R700)</f>
        <v>0</v>
      </c>
      <c r="S697" s="211"/>
      <c r="T697" s="213">
        <f>SUM(T698:T700)</f>
        <v>0</v>
      </c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R697" s="214" t="s">
        <v>84</v>
      </c>
      <c r="AT697" s="215" t="s">
        <v>75</v>
      </c>
      <c r="AU697" s="215" t="s">
        <v>84</v>
      </c>
      <c r="AY697" s="214" t="s">
        <v>164</v>
      </c>
      <c r="BK697" s="216">
        <f>SUM(BK698:BK700)</f>
        <v>0</v>
      </c>
    </row>
    <row r="698" s="2" customFormat="1" ht="21.75" customHeight="1">
      <c r="A698" s="39"/>
      <c r="B698" s="40"/>
      <c r="C698" s="219" t="s">
        <v>805</v>
      </c>
      <c r="D698" s="219" t="s">
        <v>166</v>
      </c>
      <c r="E698" s="220" t="s">
        <v>806</v>
      </c>
      <c r="F698" s="221" t="s">
        <v>807</v>
      </c>
      <c r="G698" s="222" t="s">
        <v>281</v>
      </c>
      <c r="H698" s="223">
        <v>135.21000000000001</v>
      </c>
      <c r="I698" s="224"/>
      <c r="J698" s="225">
        <f>ROUND(I698*H698,2)</f>
        <v>0</v>
      </c>
      <c r="K698" s="221" t="s">
        <v>170</v>
      </c>
      <c r="L698" s="45"/>
      <c r="M698" s="226" t="s">
        <v>1</v>
      </c>
      <c r="N698" s="227" t="s">
        <v>41</v>
      </c>
      <c r="O698" s="92"/>
      <c r="P698" s="228">
        <f>O698*H698</f>
        <v>0</v>
      </c>
      <c r="Q698" s="228">
        <v>0</v>
      </c>
      <c r="R698" s="228">
        <f>Q698*H698</f>
        <v>0</v>
      </c>
      <c r="S698" s="228">
        <v>0</v>
      </c>
      <c r="T698" s="229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30" t="s">
        <v>171</v>
      </c>
      <c r="AT698" s="230" t="s">
        <v>166</v>
      </c>
      <c r="AU698" s="230" t="s">
        <v>86</v>
      </c>
      <c r="AY698" s="18" t="s">
        <v>164</v>
      </c>
      <c r="BE698" s="231">
        <f>IF(N698="základní",J698,0)</f>
        <v>0</v>
      </c>
      <c r="BF698" s="231">
        <f>IF(N698="snížená",J698,0)</f>
        <v>0</v>
      </c>
      <c r="BG698" s="231">
        <f>IF(N698="zákl. přenesená",J698,0)</f>
        <v>0</v>
      </c>
      <c r="BH698" s="231">
        <f>IF(N698="sníž. přenesená",J698,0)</f>
        <v>0</v>
      </c>
      <c r="BI698" s="231">
        <f>IF(N698="nulová",J698,0)</f>
        <v>0</v>
      </c>
      <c r="BJ698" s="18" t="s">
        <v>84</v>
      </c>
      <c r="BK698" s="231">
        <f>ROUND(I698*H698,2)</f>
        <v>0</v>
      </c>
      <c r="BL698" s="18" t="s">
        <v>171</v>
      </c>
      <c r="BM698" s="230" t="s">
        <v>808</v>
      </c>
    </row>
    <row r="699" s="2" customFormat="1">
      <c r="A699" s="39"/>
      <c r="B699" s="40"/>
      <c r="C699" s="41"/>
      <c r="D699" s="232" t="s">
        <v>173</v>
      </c>
      <c r="E699" s="41"/>
      <c r="F699" s="233" t="s">
        <v>809</v>
      </c>
      <c r="G699" s="41"/>
      <c r="H699" s="41"/>
      <c r="I699" s="234"/>
      <c r="J699" s="41"/>
      <c r="K699" s="41"/>
      <c r="L699" s="45"/>
      <c r="M699" s="235"/>
      <c r="N699" s="236"/>
      <c r="O699" s="92"/>
      <c r="P699" s="92"/>
      <c r="Q699" s="92"/>
      <c r="R699" s="92"/>
      <c r="S699" s="92"/>
      <c r="T699" s="93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173</v>
      </c>
      <c r="AU699" s="18" t="s">
        <v>86</v>
      </c>
    </row>
    <row r="700" s="2" customFormat="1">
      <c r="A700" s="39"/>
      <c r="B700" s="40"/>
      <c r="C700" s="41"/>
      <c r="D700" s="237" t="s">
        <v>175</v>
      </c>
      <c r="E700" s="41"/>
      <c r="F700" s="238" t="s">
        <v>810</v>
      </c>
      <c r="G700" s="41"/>
      <c r="H700" s="41"/>
      <c r="I700" s="234"/>
      <c r="J700" s="41"/>
      <c r="K700" s="41"/>
      <c r="L700" s="45"/>
      <c r="M700" s="235"/>
      <c r="N700" s="236"/>
      <c r="O700" s="92"/>
      <c r="P700" s="92"/>
      <c r="Q700" s="92"/>
      <c r="R700" s="92"/>
      <c r="S700" s="92"/>
      <c r="T700" s="93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175</v>
      </c>
      <c r="AU700" s="18" t="s">
        <v>86</v>
      </c>
    </row>
    <row r="701" s="12" customFormat="1" ht="25.92" customHeight="1">
      <c r="A701" s="12"/>
      <c r="B701" s="203"/>
      <c r="C701" s="204"/>
      <c r="D701" s="205" t="s">
        <v>75</v>
      </c>
      <c r="E701" s="206" t="s">
        <v>811</v>
      </c>
      <c r="F701" s="206" t="s">
        <v>812</v>
      </c>
      <c r="G701" s="204"/>
      <c r="H701" s="204"/>
      <c r="I701" s="207"/>
      <c r="J701" s="208">
        <f>BK701</f>
        <v>0</v>
      </c>
      <c r="K701" s="204"/>
      <c r="L701" s="209"/>
      <c r="M701" s="210"/>
      <c r="N701" s="211"/>
      <c r="O701" s="211"/>
      <c r="P701" s="212">
        <f>P702+P706+P712+P722+P798+P856+P928+P948+P996+P1039+P1056+P1065+P1066</f>
        <v>0</v>
      </c>
      <c r="Q701" s="211"/>
      <c r="R701" s="212">
        <f>R702+R706+R712+R722+R798+R856+R928+R948+R996+R1039+R1056+R1065+R1066</f>
        <v>11.200018890000001</v>
      </c>
      <c r="S701" s="211"/>
      <c r="T701" s="213">
        <f>T702+T706+T712+T722+T798+T856+T928+T948+T996+T1039+T1056+T1065+T1066</f>
        <v>8.4953000000000003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14" t="s">
        <v>86</v>
      </c>
      <c r="AT701" s="215" t="s">
        <v>75</v>
      </c>
      <c r="AU701" s="215" t="s">
        <v>76</v>
      </c>
      <c r="AY701" s="214" t="s">
        <v>164</v>
      </c>
      <c r="BK701" s="216">
        <f>BK702+BK706+BK712+BK722+BK798+BK856+BK928+BK948+BK996+BK1039+BK1056+BK1065+BK1066</f>
        <v>0</v>
      </c>
    </row>
    <row r="702" s="12" customFormat="1" ht="22.8" customHeight="1">
      <c r="A702" s="12"/>
      <c r="B702" s="203"/>
      <c r="C702" s="204"/>
      <c r="D702" s="205" t="s">
        <v>75</v>
      </c>
      <c r="E702" s="217" t="s">
        <v>813</v>
      </c>
      <c r="F702" s="217" t="s">
        <v>814</v>
      </c>
      <c r="G702" s="204"/>
      <c r="H702" s="204"/>
      <c r="I702" s="207"/>
      <c r="J702" s="218">
        <f>BK702</f>
        <v>0</v>
      </c>
      <c r="K702" s="204"/>
      <c r="L702" s="209"/>
      <c r="M702" s="210"/>
      <c r="N702" s="211"/>
      <c r="O702" s="211"/>
      <c r="P702" s="212">
        <f>SUM(P703:P705)</f>
        <v>0</v>
      </c>
      <c r="Q702" s="211"/>
      <c r="R702" s="212">
        <f>SUM(R703:R705)</f>
        <v>0</v>
      </c>
      <c r="S702" s="211"/>
      <c r="T702" s="213">
        <f>SUM(T703:T705)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14" t="s">
        <v>86</v>
      </c>
      <c r="AT702" s="215" t="s">
        <v>75</v>
      </c>
      <c r="AU702" s="215" t="s">
        <v>84</v>
      </c>
      <c r="AY702" s="214" t="s">
        <v>164</v>
      </c>
      <c r="BK702" s="216">
        <f>SUM(BK703:BK705)</f>
        <v>0</v>
      </c>
    </row>
    <row r="703" s="2" customFormat="1" ht="33" customHeight="1">
      <c r="A703" s="39"/>
      <c r="B703" s="40"/>
      <c r="C703" s="219" t="s">
        <v>815</v>
      </c>
      <c r="D703" s="219" t="s">
        <v>166</v>
      </c>
      <c r="E703" s="220" t="s">
        <v>816</v>
      </c>
      <c r="F703" s="221" t="s">
        <v>817</v>
      </c>
      <c r="G703" s="222" t="s">
        <v>818</v>
      </c>
      <c r="H703" s="292"/>
      <c r="I703" s="224"/>
      <c r="J703" s="225">
        <f>ROUND(I703*H703,2)</f>
        <v>0</v>
      </c>
      <c r="K703" s="221" t="s">
        <v>170</v>
      </c>
      <c r="L703" s="45"/>
      <c r="M703" s="226" t="s">
        <v>1</v>
      </c>
      <c r="N703" s="227" t="s">
        <v>41</v>
      </c>
      <c r="O703" s="92"/>
      <c r="P703" s="228">
        <f>O703*H703</f>
        <v>0</v>
      </c>
      <c r="Q703" s="228">
        <v>0</v>
      </c>
      <c r="R703" s="228">
        <f>Q703*H703</f>
        <v>0</v>
      </c>
      <c r="S703" s="228">
        <v>0</v>
      </c>
      <c r="T703" s="22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237</v>
      </c>
      <c r="AT703" s="230" t="s">
        <v>166</v>
      </c>
      <c r="AU703" s="230" t="s">
        <v>86</v>
      </c>
      <c r="AY703" s="18" t="s">
        <v>164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84</v>
      </c>
      <c r="BK703" s="231">
        <f>ROUND(I703*H703,2)</f>
        <v>0</v>
      </c>
      <c r="BL703" s="18" t="s">
        <v>237</v>
      </c>
      <c r="BM703" s="230" t="s">
        <v>819</v>
      </c>
    </row>
    <row r="704" s="2" customFormat="1">
      <c r="A704" s="39"/>
      <c r="B704" s="40"/>
      <c r="C704" s="41"/>
      <c r="D704" s="232" t="s">
        <v>173</v>
      </c>
      <c r="E704" s="41"/>
      <c r="F704" s="233" t="s">
        <v>820</v>
      </c>
      <c r="G704" s="41"/>
      <c r="H704" s="41"/>
      <c r="I704" s="234"/>
      <c r="J704" s="41"/>
      <c r="K704" s="41"/>
      <c r="L704" s="45"/>
      <c r="M704" s="235"/>
      <c r="N704" s="236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173</v>
      </c>
      <c r="AU704" s="18" t="s">
        <v>86</v>
      </c>
    </row>
    <row r="705" s="2" customFormat="1">
      <c r="A705" s="39"/>
      <c r="B705" s="40"/>
      <c r="C705" s="41"/>
      <c r="D705" s="237" t="s">
        <v>175</v>
      </c>
      <c r="E705" s="41"/>
      <c r="F705" s="238" t="s">
        <v>821</v>
      </c>
      <c r="G705" s="41"/>
      <c r="H705" s="41"/>
      <c r="I705" s="234"/>
      <c r="J705" s="41"/>
      <c r="K705" s="41"/>
      <c r="L705" s="45"/>
      <c r="M705" s="235"/>
      <c r="N705" s="236"/>
      <c r="O705" s="92"/>
      <c r="P705" s="92"/>
      <c r="Q705" s="92"/>
      <c r="R705" s="92"/>
      <c r="S705" s="92"/>
      <c r="T705" s="93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175</v>
      </c>
      <c r="AU705" s="18" t="s">
        <v>86</v>
      </c>
    </row>
    <row r="706" s="12" customFormat="1" ht="22.8" customHeight="1">
      <c r="A706" s="12"/>
      <c r="B706" s="203"/>
      <c r="C706" s="204"/>
      <c r="D706" s="205" t="s">
        <v>75</v>
      </c>
      <c r="E706" s="217" t="s">
        <v>822</v>
      </c>
      <c r="F706" s="217" t="s">
        <v>823</v>
      </c>
      <c r="G706" s="204"/>
      <c r="H706" s="204"/>
      <c r="I706" s="207"/>
      <c r="J706" s="218">
        <f>BK706</f>
        <v>0</v>
      </c>
      <c r="K706" s="204"/>
      <c r="L706" s="209"/>
      <c r="M706" s="210"/>
      <c r="N706" s="211"/>
      <c r="O706" s="211"/>
      <c r="P706" s="212">
        <f>SUM(P707:P711)</f>
        <v>0</v>
      </c>
      <c r="Q706" s="211"/>
      <c r="R706" s="212">
        <f>SUM(R707:R711)</f>
        <v>0</v>
      </c>
      <c r="S706" s="211"/>
      <c r="T706" s="213">
        <f>SUM(T707:T711)</f>
        <v>0.032320000000000002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14" t="s">
        <v>86</v>
      </c>
      <c r="AT706" s="215" t="s">
        <v>75</v>
      </c>
      <c r="AU706" s="215" t="s">
        <v>84</v>
      </c>
      <c r="AY706" s="214" t="s">
        <v>164</v>
      </c>
      <c r="BK706" s="216">
        <f>SUM(BK707:BK711)</f>
        <v>0</v>
      </c>
    </row>
    <row r="707" s="2" customFormat="1" ht="16.5" customHeight="1">
      <c r="A707" s="39"/>
      <c r="B707" s="40"/>
      <c r="C707" s="219" t="s">
        <v>824</v>
      </c>
      <c r="D707" s="219" t="s">
        <v>166</v>
      </c>
      <c r="E707" s="220" t="s">
        <v>825</v>
      </c>
      <c r="F707" s="221" t="s">
        <v>826</v>
      </c>
      <c r="G707" s="222" t="s">
        <v>254</v>
      </c>
      <c r="H707" s="223">
        <v>1</v>
      </c>
      <c r="I707" s="224"/>
      <c r="J707" s="225">
        <f>ROUND(I707*H707,2)</f>
        <v>0</v>
      </c>
      <c r="K707" s="221" t="s">
        <v>1</v>
      </c>
      <c r="L707" s="45"/>
      <c r="M707" s="226" t="s">
        <v>1</v>
      </c>
      <c r="N707" s="227" t="s">
        <v>41</v>
      </c>
      <c r="O707" s="92"/>
      <c r="P707" s="228">
        <f>O707*H707</f>
        <v>0</v>
      </c>
      <c r="Q707" s="228">
        <v>0</v>
      </c>
      <c r="R707" s="228">
        <f>Q707*H707</f>
        <v>0</v>
      </c>
      <c r="S707" s="228">
        <v>0.032320000000000002</v>
      </c>
      <c r="T707" s="229">
        <f>S707*H707</f>
        <v>0.032320000000000002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0" t="s">
        <v>237</v>
      </c>
      <c r="AT707" s="230" t="s">
        <v>166</v>
      </c>
      <c r="AU707" s="230" t="s">
        <v>86</v>
      </c>
      <c r="AY707" s="18" t="s">
        <v>164</v>
      </c>
      <c r="BE707" s="231">
        <f>IF(N707="základní",J707,0)</f>
        <v>0</v>
      </c>
      <c r="BF707" s="231">
        <f>IF(N707="snížená",J707,0)</f>
        <v>0</v>
      </c>
      <c r="BG707" s="231">
        <f>IF(N707="zákl. přenesená",J707,0)</f>
        <v>0</v>
      </c>
      <c r="BH707" s="231">
        <f>IF(N707="sníž. přenesená",J707,0)</f>
        <v>0</v>
      </c>
      <c r="BI707" s="231">
        <f>IF(N707="nulová",J707,0)</f>
        <v>0</v>
      </c>
      <c r="BJ707" s="18" t="s">
        <v>84</v>
      </c>
      <c r="BK707" s="231">
        <f>ROUND(I707*H707,2)</f>
        <v>0</v>
      </c>
      <c r="BL707" s="18" t="s">
        <v>237</v>
      </c>
      <c r="BM707" s="230" t="s">
        <v>827</v>
      </c>
    </row>
    <row r="708" s="2" customFormat="1">
      <c r="A708" s="39"/>
      <c r="B708" s="40"/>
      <c r="C708" s="41"/>
      <c r="D708" s="232" t="s">
        <v>173</v>
      </c>
      <c r="E708" s="41"/>
      <c r="F708" s="233" t="s">
        <v>826</v>
      </c>
      <c r="G708" s="41"/>
      <c r="H708" s="41"/>
      <c r="I708" s="234"/>
      <c r="J708" s="41"/>
      <c r="K708" s="41"/>
      <c r="L708" s="45"/>
      <c r="M708" s="235"/>
      <c r="N708" s="236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173</v>
      </c>
      <c r="AU708" s="18" t="s">
        <v>86</v>
      </c>
    </row>
    <row r="709" s="13" customFormat="1">
      <c r="A709" s="13"/>
      <c r="B709" s="239"/>
      <c r="C709" s="240"/>
      <c r="D709" s="232" t="s">
        <v>177</v>
      </c>
      <c r="E709" s="241" t="s">
        <v>1</v>
      </c>
      <c r="F709" s="242" t="s">
        <v>828</v>
      </c>
      <c r="G709" s="240"/>
      <c r="H709" s="241" t="s">
        <v>1</v>
      </c>
      <c r="I709" s="243"/>
      <c r="J709" s="240"/>
      <c r="K709" s="240"/>
      <c r="L709" s="244"/>
      <c r="M709" s="245"/>
      <c r="N709" s="246"/>
      <c r="O709" s="246"/>
      <c r="P709" s="246"/>
      <c r="Q709" s="246"/>
      <c r="R709" s="246"/>
      <c r="S709" s="246"/>
      <c r="T709" s="247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8" t="s">
        <v>177</v>
      </c>
      <c r="AU709" s="248" t="s">
        <v>86</v>
      </c>
      <c r="AV709" s="13" t="s">
        <v>84</v>
      </c>
      <c r="AW709" s="13" t="s">
        <v>32</v>
      </c>
      <c r="AX709" s="13" t="s">
        <v>76</v>
      </c>
      <c r="AY709" s="248" t="s">
        <v>164</v>
      </c>
    </row>
    <row r="710" s="14" customFormat="1">
      <c r="A710" s="14"/>
      <c r="B710" s="249"/>
      <c r="C710" s="250"/>
      <c r="D710" s="232" t="s">
        <v>177</v>
      </c>
      <c r="E710" s="251" t="s">
        <v>1</v>
      </c>
      <c r="F710" s="252" t="s">
        <v>84</v>
      </c>
      <c r="G710" s="250"/>
      <c r="H710" s="253">
        <v>1</v>
      </c>
      <c r="I710" s="254"/>
      <c r="J710" s="250"/>
      <c r="K710" s="250"/>
      <c r="L710" s="255"/>
      <c r="M710" s="256"/>
      <c r="N710" s="257"/>
      <c r="O710" s="257"/>
      <c r="P710" s="257"/>
      <c r="Q710" s="257"/>
      <c r="R710" s="257"/>
      <c r="S710" s="257"/>
      <c r="T710" s="258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9" t="s">
        <v>177</v>
      </c>
      <c r="AU710" s="259" t="s">
        <v>86</v>
      </c>
      <c r="AV710" s="14" t="s">
        <v>86</v>
      </c>
      <c r="AW710" s="14" t="s">
        <v>32</v>
      </c>
      <c r="AX710" s="14" t="s">
        <v>76</v>
      </c>
      <c r="AY710" s="259" t="s">
        <v>164</v>
      </c>
    </row>
    <row r="711" s="15" customFormat="1">
      <c r="A711" s="15"/>
      <c r="B711" s="260"/>
      <c r="C711" s="261"/>
      <c r="D711" s="232" t="s">
        <v>177</v>
      </c>
      <c r="E711" s="262" t="s">
        <v>1</v>
      </c>
      <c r="F711" s="263" t="s">
        <v>179</v>
      </c>
      <c r="G711" s="261"/>
      <c r="H711" s="264">
        <v>1</v>
      </c>
      <c r="I711" s="265"/>
      <c r="J711" s="261"/>
      <c r="K711" s="261"/>
      <c r="L711" s="266"/>
      <c r="M711" s="267"/>
      <c r="N711" s="268"/>
      <c r="O711" s="268"/>
      <c r="P711" s="268"/>
      <c r="Q711" s="268"/>
      <c r="R711" s="268"/>
      <c r="S711" s="268"/>
      <c r="T711" s="269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0" t="s">
        <v>177</v>
      </c>
      <c r="AU711" s="270" t="s">
        <v>86</v>
      </c>
      <c r="AV711" s="15" t="s">
        <v>171</v>
      </c>
      <c r="AW711" s="15" t="s">
        <v>32</v>
      </c>
      <c r="AX711" s="15" t="s">
        <v>84</v>
      </c>
      <c r="AY711" s="270" t="s">
        <v>164</v>
      </c>
    </row>
    <row r="712" s="12" customFormat="1" ht="22.8" customHeight="1">
      <c r="A712" s="12"/>
      <c r="B712" s="203"/>
      <c r="C712" s="204"/>
      <c r="D712" s="205" t="s">
        <v>75</v>
      </c>
      <c r="E712" s="217" t="s">
        <v>829</v>
      </c>
      <c r="F712" s="217" t="s">
        <v>830</v>
      </c>
      <c r="G712" s="204"/>
      <c r="H712" s="204"/>
      <c r="I712" s="207"/>
      <c r="J712" s="218">
        <f>BK712</f>
        <v>0</v>
      </c>
      <c r="K712" s="204"/>
      <c r="L712" s="209"/>
      <c r="M712" s="210"/>
      <c r="N712" s="211"/>
      <c r="O712" s="211"/>
      <c r="P712" s="212">
        <f>SUM(P713:P721)</f>
        <v>0</v>
      </c>
      <c r="Q712" s="211"/>
      <c r="R712" s="212">
        <f>SUM(R713:R721)</f>
        <v>0</v>
      </c>
      <c r="S712" s="211"/>
      <c r="T712" s="213">
        <f>SUM(T713:T721)</f>
        <v>1.7625299999999999</v>
      </c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R712" s="214" t="s">
        <v>86</v>
      </c>
      <c r="AT712" s="215" t="s">
        <v>75</v>
      </c>
      <c r="AU712" s="215" t="s">
        <v>84</v>
      </c>
      <c r="AY712" s="214" t="s">
        <v>164</v>
      </c>
      <c r="BK712" s="216">
        <f>SUM(BK713:BK721)</f>
        <v>0</v>
      </c>
    </row>
    <row r="713" s="2" customFormat="1" ht="24.15" customHeight="1">
      <c r="A713" s="39"/>
      <c r="B713" s="40"/>
      <c r="C713" s="219" t="s">
        <v>831</v>
      </c>
      <c r="D713" s="219" t="s">
        <v>166</v>
      </c>
      <c r="E713" s="220" t="s">
        <v>832</v>
      </c>
      <c r="F713" s="221" t="s">
        <v>833</v>
      </c>
      <c r="G713" s="222" t="s">
        <v>188</v>
      </c>
      <c r="H713" s="223">
        <v>22.890000000000001</v>
      </c>
      <c r="I713" s="224"/>
      <c r="J713" s="225">
        <f>ROUND(I713*H713,2)</f>
        <v>0</v>
      </c>
      <c r="K713" s="221" t="s">
        <v>170</v>
      </c>
      <c r="L713" s="45"/>
      <c r="M713" s="226" t="s">
        <v>1</v>
      </c>
      <c r="N713" s="227" t="s">
        <v>41</v>
      </c>
      <c r="O713" s="92"/>
      <c r="P713" s="228">
        <f>O713*H713</f>
        <v>0</v>
      </c>
      <c r="Q713" s="228">
        <v>0</v>
      </c>
      <c r="R713" s="228">
        <f>Q713*H713</f>
        <v>0</v>
      </c>
      <c r="S713" s="228">
        <v>0.076999999999999999</v>
      </c>
      <c r="T713" s="229">
        <f>S713*H713</f>
        <v>1.7625299999999999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237</v>
      </c>
      <c r="AT713" s="230" t="s">
        <v>166</v>
      </c>
      <c r="AU713" s="230" t="s">
        <v>86</v>
      </c>
      <c r="AY713" s="18" t="s">
        <v>164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84</v>
      </c>
      <c r="BK713" s="231">
        <f>ROUND(I713*H713,2)</f>
        <v>0</v>
      </c>
      <c r="BL713" s="18" t="s">
        <v>237</v>
      </c>
      <c r="BM713" s="230" t="s">
        <v>834</v>
      </c>
    </row>
    <row r="714" s="2" customFormat="1">
      <c r="A714" s="39"/>
      <c r="B714" s="40"/>
      <c r="C714" s="41"/>
      <c r="D714" s="232" t="s">
        <v>173</v>
      </c>
      <c r="E714" s="41"/>
      <c r="F714" s="233" t="s">
        <v>833</v>
      </c>
      <c r="G714" s="41"/>
      <c r="H714" s="41"/>
      <c r="I714" s="234"/>
      <c r="J714" s="41"/>
      <c r="K714" s="41"/>
      <c r="L714" s="45"/>
      <c r="M714" s="235"/>
      <c r="N714" s="236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173</v>
      </c>
      <c r="AU714" s="18" t="s">
        <v>86</v>
      </c>
    </row>
    <row r="715" s="2" customFormat="1">
      <c r="A715" s="39"/>
      <c r="B715" s="40"/>
      <c r="C715" s="41"/>
      <c r="D715" s="237" t="s">
        <v>175</v>
      </c>
      <c r="E715" s="41"/>
      <c r="F715" s="238" t="s">
        <v>835</v>
      </c>
      <c r="G715" s="41"/>
      <c r="H715" s="41"/>
      <c r="I715" s="234"/>
      <c r="J715" s="41"/>
      <c r="K715" s="41"/>
      <c r="L715" s="45"/>
      <c r="M715" s="235"/>
      <c r="N715" s="236"/>
      <c r="O715" s="92"/>
      <c r="P715" s="92"/>
      <c r="Q715" s="92"/>
      <c r="R715" s="92"/>
      <c r="S715" s="92"/>
      <c r="T715" s="93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T715" s="18" t="s">
        <v>175</v>
      </c>
      <c r="AU715" s="18" t="s">
        <v>86</v>
      </c>
    </row>
    <row r="716" s="13" customFormat="1">
      <c r="A716" s="13"/>
      <c r="B716" s="239"/>
      <c r="C716" s="240"/>
      <c r="D716" s="232" t="s">
        <v>177</v>
      </c>
      <c r="E716" s="241" t="s">
        <v>1</v>
      </c>
      <c r="F716" s="242" t="s">
        <v>836</v>
      </c>
      <c r="G716" s="240"/>
      <c r="H716" s="241" t="s">
        <v>1</v>
      </c>
      <c r="I716" s="243"/>
      <c r="J716" s="240"/>
      <c r="K716" s="240"/>
      <c r="L716" s="244"/>
      <c r="M716" s="245"/>
      <c r="N716" s="246"/>
      <c r="O716" s="246"/>
      <c r="P716" s="246"/>
      <c r="Q716" s="246"/>
      <c r="R716" s="246"/>
      <c r="S716" s="246"/>
      <c r="T716" s="24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8" t="s">
        <v>177</v>
      </c>
      <c r="AU716" s="248" t="s">
        <v>86</v>
      </c>
      <c r="AV716" s="13" t="s">
        <v>84</v>
      </c>
      <c r="AW716" s="13" t="s">
        <v>32</v>
      </c>
      <c r="AX716" s="13" t="s">
        <v>76</v>
      </c>
      <c r="AY716" s="248" t="s">
        <v>164</v>
      </c>
    </row>
    <row r="717" s="14" customFormat="1">
      <c r="A717" s="14"/>
      <c r="B717" s="249"/>
      <c r="C717" s="250"/>
      <c r="D717" s="232" t="s">
        <v>177</v>
      </c>
      <c r="E717" s="251" t="s">
        <v>1</v>
      </c>
      <c r="F717" s="252" t="s">
        <v>837</v>
      </c>
      <c r="G717" s="250"/>
      <c r="H717" s="253">
        <v>22.890000000000001</v>
      </c>
      <c r="I717" s="254"/>
      <c r="J717" s="250"/>
      <c r="K717" s="250"/>
      <c r="L717" s="255"/>
      <c r="M717" s="256"/>
      <c r="N717" s="257"/>
      <c r="O717" s="257"/>
      <c r="P717" s="257"/>
      <c r="Q717" s="257"/>
      <c r="R717" s="257"/>
      <c r="S717" s="257"/>
      <c r="T717" s="258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9" t="s">
        <v>177</v>
      </c>
      <c r="AU717" s="259" t="s">
        <v>86</v>
      </c>
      <c r="AV717" s="14" t="s">
        <v>86</v>
      </c>
      <c r="AW717" s="14" t="s">
        <v>32</v>
      </c>
      <c r="AX717" s="14" t="s">
        <v>76</v>
      </c>
      <c r="AY717" s="259" t="s">
        <v>164</v>
      </c>
    </row>
    <row r="718" s="15" customFormat="1">
      <c r="A718" s="15"/>
      <c r="B718" s="260"/>
      <c r="C718" s="261"/>
      <c r="D718" s="232" t="s">
        <v>177</v>
      </c>
      <c r="E718" s="262" t="s">
        <v>1</v>
      </c>
      <c r="F718" s="263" t="s">
        <v>179</v>
      </c>
      <c r="G718" s="261"/>
      <c r="H718" s="264">
        <v>22.890000000000001</v>
      </c>
      <c r="I718" s="265"/>
      <c r="J718" s="261"/>
      <c r="K718" s="261"/>
      <c r="L718" s="266"/>
      <c r="M718" s="267"/>
      <c r="N718" s="268"/>
      <c r="O718" s="268"/>
      <c r="P718" s="268"/>
      <c r="Q718" s="268"/>
      <c r="R718" s="268"/>
      <c r="S718" s="268"/>
      <c r="T718" s="269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0" t="s">
        <v>177</v>
      </c>
      <c r="AU718" s="270" t="s">
        <v>86</v>
      </c>
      <c r="AV718" s="15" t="s">
        <v>171</v>
      </c>
      <c r="AW718" s="15" t="s">
        <v>32</v>
      </c>
      <c r="AX718" s="15" t="s">
        <v>84</v>
      </c>
      <c r="AY718" s="270" t="s">
        <v>164</v>
      </c>
    </row>
    <row r="719" s="2" customFormat="1" ht="24.15" customHeight="1">
      <c r="A719" s="39"/>
      <c r="B719" s="40"/>
      <c r="C719" s="219" t="s">
        <v>838</v>
      </c>
      <c r="D719" s="219" t="s">
        <v>166</v>
      </c>
      <c r="E719" s="220" t="s">
        <v>839</v>
      </c>
      <c r="F719" s="221" t="s">
        <v>840</v>
      </c>
      <c r="G719" s="222" t="s">
        <v>818</v>
      </c>
      <c r="H719" s="292"/>
      <c r="I719" s="224"/>
      <c r="J719" s="225">
        <f>ROUND(I719*H719,2)</f>
        <v>0</v>
      </c>
      <c r="K719" s="221" t="s">
        <v>170</v>
      </c>
      <c r="L719" s="45"/>
      <c r="M719" s="226" t="s">
        <v>1</v>
      </c>
      <c r="N719" s="227" t="s">
        <v>41</v>
      </c>
      <c r="O719" s="92"/>
      <c r="P719" s="228">
        <f>O719*H719</f>
        <v>0</v>
      </c>
      <c r="Q719" s="228">
        <v>0</v>
      </c>
      <c r="R719" s="228">
        <f>Q719*H719</f>
        <v>0</v>
      </c>
      <c r="S719" s="228">
        <v>0</v>
      </c>
      <c r="T719" s="229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0" t="s">
        <v>237</v>
      </c>
      <c r="AT719" s="230" t="s">
        <v>166</v>
      </c>
      <c r="AU719" s="230" t="s">
        <v>86</v>
      </c>
      <c r="AY719" s="18" t="s">
        <v>164</v>
      </c>
      <c r="BE719" s="231">
        <f>IF(N719="základní",J719,0)</f>
        <v>0</v>
      </c>
      <c r="BF719" s="231">
        <f>IF(N719="snížená",J719,0)</f>
        <v>0</v>
      </c>
      <c r="BG719" s="231">
        <f>IF(N719="zákl. přenesená",J719,0)</f>
        <v>0</v>
      </c>
      <c r="BH719" s="231">
        <f>IF(N719="sníž. přenesená",J719,0)</f>
        <v>0</v>
      </c>
      <c r="BI719" s="231">
        <f>IF(N719="nulová",J719,0)</f>
        <v>0</v>
      </c>
      <c r="BJ719" s="18" t="s">
        <v>84</v>
      </c>
      <c r="BK719" s="231">
        <f>ROUND(I719*H719,2)</f>
        <v>0</v>
      </c>
      <c r="BL719" s="18" t="s">
        <v>237</v>
      </c>
      <c r="BM719" s="230" t="s">
        <v>841</v>
      </c>
    </row>
    <row r="720" s="2" customFormat="1">
      <c r="A720" s="39"/>
      <c r="B720" s="40"/>
      <c r="C720" s="41"/>
      <c r="D720" s="232" t="s">
        <v>173</v>
      </c>
      <c r="E720" s="41"/>
      <c r="F720" s="233" t="s">
        <v>842</v>
      </c>
      <c r="G720" s="41"/>
      <c r="H720" s="41"/>
      <c r="I720" s="234"/>
      <c r="J720" s="41"/>
      <c r="K720" s="41"/>
      <c r="L720" s="45"/>
      <c r="M720" s="235"/>
      <c r="N720" s="236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173</v>
      </c>
      <c r="AU720" s="18" t="s">
        <v>86</v>
      </c>
    </row>
    <row r="721" s="2" customFormat="1">
      <c r="A721" s="39"/>
      <c r="B721" s="40"/>
      <c r="C721" s="41"/>
      <c r="D721" s="237" t="s">
        <v>175</v>
      </c>
      <c r="E721" s="41"/>
      <c r="F721" s="238" t="s">
        <v>843</v>
      </c>
      <c r="G721" s="41"/>
      <c r="H721" s="41"/>
      <c r="I721" s="234"/>
      <c r="J721" s="41"/>
      <c r="K721" s="41"/>
      <c r="L721" s="45"/>
      <c r="M721" s="235"/>
      <c r="N721" s="236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175</v>
      </c>
      <c r="AU721" s="18" t="s">
        <v>86</v>
      </c>
    </row>
    <row r="722" s="12" customFormat="1" ht="22.8" customHeight="1">
      <c r="A722" s="12"/>
      <c r="B722" s="203"/>
      <c r="C722" s="204"/>
      <c r="D722" s="205" t="s">
        <v>75</v>
      </c>
      <c r="E722" s="217" t="s">
        <v>844</v>
      </c>
      <c r="F722" s="217" t="s">
        <v>845</v>
      </c>
      <c r="G722" s="204"/>
      <c r="H722" s="204"/>
      <c r="I722" s="207"/>
      <c r="J722" s="218">
        <f>BK722</f>
        <v>0</v>
      </c>
      <c r="K722" s="204"/>
      <c r="L722" s="209"/>
      <c r="M722" s="210"/>
      <c r="N722" s="211"/>
      <c r="O722" s="211"/>
      <c r="P722" s="212">
        <f>SUM(P723:P797)</f>
        <v>0</v>
      </c>
      <c r="Q722" s="211"/>
      <c r="R722" s="212">
        <f>SUM(R723:R797)</f>
        <v>0.97905381999999996</v>
      </c>
      <c r="S722" s="211"/>
      <c r="T722" s="213">
        <f>SUM(T723:T797)</f>
        <v>0.63149999999999995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4" t="s">
        <v>86</v>
      </c>
      <c r="AT722" s="215" t="s">
        <v>75</v>
      </c>
      <c r="AU722" s="215" t="s">
        <v>84</v>
      </c>
      <c r="AY722" s="214" t="s">
        <v>164</v>
      </c>
      <c r="BK722" s="216">
        <f>SUM(BK723:BK797)</f>
        <v>0</v>
      </c>
    </row>
    <row r="723" s="2" customFormat="1" ht="24.15" customHeight="1">
      <c r="A723" s="39"/>
      <c r="B723" s="40"/>
      <c r="C723" s="219" t="s">
        <v>846</v>
      </c>
      <c r="D723" s="219" t="s">
        <v>166</v>
      </c>
      <c r="E723" s="220" t="s">
        <v>847</v>
      </c>
      <c r="F723" s="221" t="s">
        <v>848</v>
      </c>
      <c r="G723" s="222" t="s">
        <v>188</v>
      </c>
      <c r="H723" s="223">
        <v>23.686</v>
      </c>
      <c r="I723" s="224"/>
      <c r="J723" s="225">
        <f>ROUND(I723*H723,2)</f>
        <v>0</v>
      </c>
      <c r="K723" s="221" t="s">
        <v>170</v>
      </c>
      <c r="L723" s="45"/>
      <c r="M723" s="226" t="s">
        <v>1</v>
      </c>
      <c r="N723" s="227" t="s">
        <v>41</v>
      </c>
      <c r="O723" s="92"/>
      <c r="P723" s="228">
        <f>O723*H723</f>
        <v>0</v>
      </c>
      <c r="Q723" s="228">
        <v>0.024649999999999998</v>
      </c>
      <c r="R723" s="228">
        <f>Q723*H723</f>
        <v>0.58385989999999999</v>
      </c>
      <c r="S723" s="228">
        <v>0</v>
      </c>
      <c r="T723" s="229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0" t="s">
        <v>237</v>
      </c>
      <c r="AT723" s="230" t="s">
        <v>166</v>
      </c>
      <c r="AU723" s="230" t="s">
        <v>86</v>
      </c>
      <c r="AY723" s="18" t="s">
        <v>164</v>
      </c>
      <c r="BE723" s="231">
        <f>IF(N723="základní",J723,0)</f>
        <v>0</v>
      </c>
      <c r="BF723" s="231">
        <f>IF(N723="snížená",J723,0)</f>
        <v>0</v>
      </c>
      <c r="BG723" s="231">
        <f>IF(N723="zákl. přenesená",J723,0)</f>
        <v>0</v>
      </c>
      <c r="BH723" s="231">
        <f>IF(N723="sníž. přenesená",J723,0)</f>
        <v>0</v>
      </c>
      <c r="BI723" s="231">
        <f>IF(N723="nulová",J723,0)</f>
        <v>0</v>
      </c>
      <c r="BJ723" s="18" t="s">
        <v>84</v>
      </c>
      <c r="BK723" s="231">
        <f>ROUND(I723*H723,2)</f>
        <v>0</v>
      </c>
      <c r="BL723" s="18" t="s">
        <v>237</v>
      </c>
      <c r="BM723" s="230" t="s">
        <v>849</v>
      </c>
    </row>
    <row r="724" s="2" customFormat="1">
      <c r="A724" s="39"/>
      <c r="B724" s="40"/>
      <c r="C724" s="41"/>
      <c r="D724" s="232" t="s">
        <v>173</v>
      </c>
      <c r="E724" s="41"/>
      <c r="F724" s="233" t="s">
        <v>850</v>
      </c>
      <c r="G724" s="41"/>
      <c r="H724" s="41"/>
      <c r="I724" s="234"/>
      <c r="J724" s="41"/>
      <c r="K724" s="41"/>
      <c r="L724" s="45"/>
      <c r="M724" s="235"/>
      <c r="N724" s="236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173</v>
      </c>
      <c r="AU724" s="18" t="s">
        <v>86</v>
      </c>
    </row>
    <row r="725" s="2" customFormat="1">
      <c r="A725" s="39"/>
      <c r="B725" s="40"/>
      <c r="C725" s="41"/>
      <c r="D725" s="237" t="s">
        <v>175</v>
      </c>
      <c r="E725" s="41"/>
      <c r="F725" s="238" t="s">
        <v>851</v>
      </c>
      <c r="G725" s="41"/>
      <c r="H725" s="41"/>
      <c r="I725" s="234"/>
      <c r="J725" s="41"/>
      <c r="K725" s="41"/>
      <c r="L725" s="45"/>
      <c r="M725" s="235"/>
      <c r="N725" s="236"/>
      <c r="O725" s="92"/>
      <c r="P725" s="92"/>
      <c r="Q725" s="92"/>
      <c r="R725" s="92"/>
      <c r="S725" s="92"/>
      <c r="T725" s="93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T725" s="18" t="s">
        <v>175</v>
      </c>
      <c r="AU725" s="18" t="s">
        <v>86</v>
      </c>
    </row>
    <row r="726" s="13" customFormat="1">
      <c r="A726" s="13"/>
      <c r="B726" s="239"/>
      <c r="C726" s="240"/>
      <c r="D726" s="232" t="s">
        <v>177</v>
      </c>
      <c r="E726" s="241" t="s">
        <v>1</v>
      </c>
      <c r="F726" s="242" t="s">
        <v>852</v>
      </c>
      <c r="G726" s="240"/>
      <c r="H726" s="241" t="s">
        <v>1</v>
      </c>
      <c r="I726" s="243"/>
      <c r="J726" s="240"/>
      <c r="K726" s="240"/>
      <c r="L726" s="244"/>
      <c r="M726" s="245"/>
      <c r="N726" s="246"/>
      <c r="O726" s="246"/>
      <c r="P726" s="246"/>
      <c r="Q726" s="246"/>
      <c r="R726" s="246"/>
      <c r="S726" s="246"/>
      <c r="T726" s="24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8" t="s">
        <v>177</v>
      </c>
      <c r="AU726" s="248" t="s">
        <v>86</v>
      </c>
      <c r="AV726" s="13" t="s">
        <v>84</v>
      </c>
      <c r="AW726" s="13" t="s">
        <v>32</v>
      </c>
      <c r="AX726" s="13" t="s">
        <v>76</v>
      </c>
      <c r="AY726" s="248" t="s">
        <v>164</v>
      </c>
    </row>
    <row r="727" s="14" customFormat="1">
      <c r="A727" s="14"/>
      <c r="B727" s="249"/>
      <c r="C727" s="250"/>
      <c r="D727" s="232" t="s">
        <v>177</v>
      </c>
      <c r="E727" s="251" t="s">
        <v>1</v>
      </c>
      <c r="F727" s="252" t="s">
        <v>853</v>
      </c>
      <c r="G727" s="250"/>
      <c r="H727" s="253">
        <v>5.1120000000000001</v>
      </c>
      <c r="I727" s="254"/>
      <c r="J727" s="250"/>
      <c r="K727" s="250"/>
      <c r="L727" s="255"/>
      <c r="M727" s="256"/>
      <c r="N727" s="257"/>
      <c r="O727" s="257"/>
      <c r="P727" s="257"/>
      <c r="Q727" s="257"/>
      <c r="R727" s="257"/>
      <c r="S727" s="257"/>
      <c r="T727" s="258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9" t="s">
        <v>177</v>
      </c>
      <c r="AU727" s="259" t="s">
        <v>86</v>
      </c>
      <c r="AV727" s="14" t="s">
        <v>86</v>
      </c>
      <c r="AW727" s="14" t="s">
        <v>32</v>
      </c>
      <c r="AX727" s="14" t="s">
        <v>76</v>
      </c>
      <c r="AY727" s="259" t="s">
        <v>164</v>
      </c>
    </row>
    <row r="728" s="14" customFormat="1">
      <c r="A728" s="14"/>
      <c r="B728" s="249"/>
      <c r="C728" s="250"/>
      <c r="D728" s="232" t="s">
        <v>177</v>
      </c>
      <c r="E728" s="251" t="s">
        <v>1</v>
      </c>
      <c r="F728" s="252" t="s">
        <v>854</v>
      </c>
      <c r="G728" s="250"/>
      <c r="H728" s="253">
        <v>4.9320000000000004</v>
      </c>
      <c r="I728" s="254"/>
      <c r="J728" s="250"/>
      <c r="K728" s="250"/>
      <c r="L728" s="255"/>
      <c r="M728" s="256"/>
      <c r="N728" s="257"/>
      <c r="O728" s="257"/>
      <c r="P728" s="257"/>
      <c r="Q728" s="257"/>
      <c r="R728" s="257"/>
      <c r="S728" s="257"/>
      <c r="T728" s="25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9" t="s">
        <v>177</v>
      </c>
      <c r="AU728" s="259" t="s">
        <v>86</v>
      </c>
      <c r="AV728" s="14" t="s">
        <v>86</v>
      </c>
      <c r="AW728" s="14" t="s">
        <v>32</v>
      </c>
      <c r="AX728" s="14" t="s">
        <v>76</v>
      </c>
      <c r="AY728" s="259" t="s">
        <v>164</v>
      </c>
    </row>
    <row r="729" s="13" customFormat="1">
      <c r="A729" s="13"/>
      <c r="B729" s="239"/>
      <c r="C729" s="240"/>
      <c r="D729" s="232" t="s">
        <v>177</v>
      </c>
      <c r="E729" s="241" t="s">
        <v>1</v>
      </c>
      <c r="F729" s="242" t="s">
        <v>855</v>
      </c>
      <c r="G729" s="240"/>
      <c r="H729" s="241" t="s">
        <v>1</v>
      </c>
      <c r="I729" s="243"/>
      <c r="J729" s="240"/>
      <c r="K729" s="240"/>
      <c r="L729" s="244"/>
      <c r="M729" s="245"/>
      <c r="N729" s="246"/>
      <c r="O729" s="246"/>
      <c r="P729" s="246"/>
      <c r="Q729" s="246"/>
      <c r="R729" s="246"/>
      <c r="S729" s="246"/>
      <c r="T729" s="24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8" t="s">
        <v>177</v>
      </c>
      <c r="AU729" s="248" t="s">
        <v>86</v>
      </c>
      <c r="AV729" s="13" t="s">
        <v>84</v>
      </c>
      <c r="AW729" s="13" t="s">
        <v>32</v>
      </c>
      <c r="AX729" s="13" t="s">
        <v>76</v>
      </c>
      <c r="AY729" s="248" t="s">
        <v>164</v>
      </c>
    </row>
    <row r="730" s="14" customFormat="1">
      <c r="A730" s="14"/>
      <c r="B730" s="249"/>
      <c r="C730" s="250"/>
      <c r="D730" s="232" t="s">
        <v>177</v>
      </c>
      <c r="E730" s="251" t="s">
        <v>1</v>
      </c>
      <c r="F730" s="252" t="s">
        <v>856</v>
      </c>
      <c r="G730" s="250"/>
      <c r="H730" s="253">
        <v>13.642</v>
      </c>
      <c r="I730" s="254"/>
      <c r="J730" s="250"/>
      <c r="K730" s="250"/>
      <c r="L730" s="255"/>
      <c r="M730" s="256"/>
      <c r="N730" s="257"/>
      <c r="O730" s="257"/>
      <c r="P730" s="257"/>
      <c r="Q730" s="257"/>
      <c r="R730" s="257"/>
      <c r="S730" s="257"/>
      <c r="T730" s="258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9" t="s">
        <v>177</v>
      </c>
      <c r="AU730" s="259" t="s">
        <v>86</v>
      </c>
      <c r="AV730" s="14" t="s">
        <v>86</v>
      </c>
      <c r="AW730" s="14" t="s">
        <v>32</v>
      </c>
      <c r="AX730" s="14" t="s">
        <v>76</v>
      </c>
      <c r="AY730" s="259" t="s">
        <v>164</v>
      </c>
    </row>
    <row r="731" s="15" customFormat="1">
      <c r="A731" s="15"/>
      <c r="B731" s="260"/>
      <c r="C731" s="261"/>
      <c r="D731" s="232" t="s">
        <v>177</v>
      </c>
      <c r="E731" s="262" t="s">
        <v>1</v>
      </c>
      <c r="F731" s="263" t="s">
        <v>179</v>
      </c>
      <c r="G731" s="261"/>
      <c r="H731" s="264">
        <v>23.686</v>
      </c>
      <c r="I731" s="265"/>
      <c r="J731" s="261"/>
      <c r="K731" s="261"/>
      <c r="L731" s="266"/>
      <c r="M731" s="267"/>
      <c r="N731" s="268"/>
      <c r="O731" s="268"/>
      <c r="P731" s="268"/>
      <c r="Q731" s="268"/>
      <c r="R731" s="268"/>
      <c r="S731" s="268"/>
      <c r="T731" s="269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0" t="s">
        <v>177</v>
      </c>
      <c r="AU731" s="270" t="s">
        <v>86</v>
      </c>
      <c r="AV731" s="15" t="s">
        <v>171</v>
      </c>
      <c r="AW731" s="15" t="s">
        <v>32</v>
      </c>
      <c r="AX731" s="15" t="s">
        <v>84</v>
      </c>
      <c r="AY731" s="270" t="s">
        <v>164</v>
      </c>
    </row>
    <row r="732" s="2" customFormat="1" ht="24.15" customHeight="1">
      <c r="A732" s="39"/>
      <c r="B732" s="40"/>
      <c r="C732" s="219" t="s">
        <v>857</v>
      </c>
      <c r="D732" s="219" t="s">
        <v>166</v>
      </c>
      <c r="E732" s="220" t="s">
        <v>858</v>
      </c>
      <c r="F732" s="221" t="s">
        <v>859</v>
      </c>
      <c r="G732" s="222" t="s">
        <v>188</v>
      </c>
      <c r="H732" s="223">
        <v>15.884</v>
      </c>
      <c r="I732" s="224"/>
      <c r="J732" s="225">
        <f>ROUND(I732*H732,2)</f>
        <v>0</v>
      </c>
      <c r="K732" s="221" t="s">
        <v>170</v>
      </c>
      <c r="L732" s="45"/>
      <c r="M732" s="226" t="s">
        <v>1</v>
      </c>
      <c r="N732" s="227" t="s">
        <v>41</v>
      </c>
      <c r="O732" s="92"/>
      <c r="P732" s="228">
        <f>O732*H732</f>
        <v>0</v>
      </c>
      <c r="Q732" s="228">
        <v>0.024879999999999999</v>
      </c>
      <c r="R732" s="228">
        <f>Q732*H732</f>
        <v>0.39519391999999998</v>
      </c>
      <c r="S732" s="228">
        <v>0</v>
      </c>
      <c r="T732" s="229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0" t="s">
        <v>237</v>
      </c>
      <c r="AT732" s="230" t="s">
        <v>166</v>
      </c>
      <c r="AU732" s="230" t="s">
        <v>86</v>
      </c>
      <c r="AY732" s="18" t="s">
        <v>164</v>
      </c>
      <c r="BE732" s="231">
        <f>IF(N732="základní",J732,0)</f>
        <v>0</v>
      </c>
      <c r="BF732" s="231">
        <f>IF(N732="snížená",J732,0)</f>
        <v>0</v>
      </c>
      <c r="BG732" s="231">
        <f>IF(N732="zákl. přenesená",J732,0)</f>
        <v>0</v>
      </c>
      <c r="BH732" s="231">
        <f>IF(N732="sníž. přenesená",J732,0)</f>
        <v>0</v>
      </c>
      <c r="BI732" s="231">
        <f>IF(N732="nulová",J732,0)</f>
        <v>0</v>
      </c>
      <c r="BJ732" s="18" t="s">
        <v>84</v>
      </c>
      <c r="BK732" s="231">
        <f>ROUND(I732*H732,2)</f>
        <v>0</v>
      </c>
      <c r="BL732" s="18" t="s">
        <v>237</v>
      </c>
      <c r="BM732" s="230" t="s">
        <v>860</v>
      </c>
    </row>
    <row r="733" s="2" customFormat="1">
      <c r="A733" s="39"/>
      <c r="B733" s="40"/>
      <c r="C733" s="41"/>
      <c r="D733" s="232" t="s">
        <v>173</v>
      </c>
      <c r="E733" s="41"/>
      <c r="F733" s="233" t="s">
        <v>861</v>
      </c>
      <c r="G733" s="41"/>
      <c r="H733" s="41"/>
      <c r="I733" s="234"/>
      <c r="J733" s="41"/>
      <c r="K733" s="41"/>
      <c r="L733" s="45"/>
      <c r="M733" s="235"/>
      <c r="N733" s="236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173</v>
      </c>
      <c r="AU733" s="18" t="s">
        <v>86</v>
      </c>
    </row>
    <row r="734" s="2" customFormat="1">
      <c r="A734" s="39"/>
      <c r="B734" s="40"/>
      <c r="C734" s="41"/>
      <c r="D734" s="237" t="s">
        <v>175</v>
      </c>
      <c r="E734" s="41"/>
      <c r="F734" s="238" t="s">
        <v>862</v>
      </c>
      <c r="G734" s="41"/>
      <c r="H734" s="41"/>
      <c r="I734" s="234"/>
      <c r="J734" s="41"/>
      <c r="K734" s="41"/>
      <c r="L734" s="45"/>
      <c r="M734" s="235"/>
      <c r="N734" s="236"/>
      <c r="O734" s="92"/>
      <c r="P734" s="92"/>
      <c r="Q734" s="92"/>
      <c r="R734" s="92"/>
      <c r="S734" s="92"/>
      <c r="T734" s="93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175</v>
      </c>
      <c r="AU734" s="18" t="s">
        <v>86</v>
      </c>
    </row>
    <row r="735" s="13" customFormat="1">
      <c r="A735" s="13"/>
      <c r="B735" s="239"/>
      <c r="C735" s="240"/>
      <c r="D735" s="232" t="s">
        <v>177</v>
      </c>
      <c r="E735" s="241" t="s">
        <v>1</v>
      </c>
      <c r="F735" s="242" t="s">
        <v>863</v>
      </c>
      <c r="G735" s="240"/>
      <c r="H735" s="241" t="s">
        <v>1</v>
      </c>
      <c r="I735" s="243"/>
      <c r="J735" s="240"/>
      <c r="K735" s="240"/>
      <c r="L735" s="244"/>
      <c r="M735" s="245"/>
      <c r="N735" s="246"/>
      <c r="O735" s="246"/>
      <c r="P735" s="246"/>
      <c r="Q735" s="246"/>
      <c r="R735" s="246"/>
      <c r="S735" s="246"/>
      <c r="T735" s="24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8" t="s">
        <v>177</v>
      </c>
      <c r="AU735" s="248" t="s">
        <v>86</v>
      </c>
      <c r="AV735" s="13" t="s">
        <v>84</v>
      </c>
      <c r="AW735" s="13" t="s">
        <v>32</v>
      </c>
      <c r="AX735" s="13" t="s">
        <v>76</v>
      </c>
      <c r="AY735" s="248" t="s">
        <v>164</v>
      </c>
    </row>
    <row r="736" s="14" customFormat="1">
      <c r="A736" s="14"/>
      <c r="B736" s="249"/>
      <c r="C736" s="250"/>
      <c r="D736" s="232" t="s">
        <v>177</v>
      </c>
      <c r="E736" s="251" t="s">
        <v>1</v>
      </c>
      <c r="F736" s="252" t="s">
        <v>864</v>
      </c>
      <c r="G736" s="250"/>
      <c r="H736" s="253">
        <v>15.884</v>
      </c>
      <c r="I736" s="254"/>
      <c r="J736" s="250"/>
      <c r="K736" s="250"/>
      <c r="L736" s="255"/>
      <c r="M736" s="256"/>
      <c r="N736" s="257"/>
      <c r="O736" s="257"/>
      <c r="P736" s="257"/>
      <c r="Q736" s="257"/>
      <c r="R736" s="257"/>
      <c r="S736" s="257"/>
      <c r="T736" s="258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9" t="s">
        <v>177</v>
      </c>
      <c r="AU736" s="259" t="s">
        <v>86</v>
      </c>
      <c r="AV736" s="14" t="s">
        <v>86</v>
      </c>
      <c r="AW736" s="14" t="s">
        <v>32</v>
      </c>
      <c r="AX736" s="14" t="s">
        <v>76</v>
      </c>
      <c r="AY736" s="259" t="s">
        <v>164</v>
      </c>
    </row>
    <row r="737" s="15" customFormat="1">
      <c r="A737" s="15"/>
      <c r="B737" s="260"/>
      <c r="C737" s="261"/>
      <c r="D737" s="232" t="s">
        <v>177</v>
      </c>
      <c r="E737" s="262" t="s">
        <v>1</v>
      </c>
      <c r="F737" s="263" t="s">
        <v>179</v>
      </c>
      <c r="G737" s="261"/>
      <c r="H737" s="264">
        <v>15.884</v>
      </c>
      <c r="I737" s="265"/>
      <c r="J737" s="261"/>
      <c r="K737" s="261"/>
      <c r="L737" s="266"/>
      <c r="M737" s="267"/>
      <c r="N737" s="268"/>
      <c r="O737" s="268"/>
      <c r="P737" s="268"/>
      <c r="Q737" s="268"/>
      <c r="R737" s="268"/>
      <c r="S737" s="268"/>
      <c r="T737" s="269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0" t="s">
        <v>177</v>
      </c>
      <c r="AU737" s="270" t="s">
        <v>86</v>
      </c>
      <c r="AV737" s="15" t="s">
        <v>171</v>
      </c>
      <c r="AW737" s="15" t="s">
        <v>32</v>
      </c>
      <c r="AX737" s="15" t="s">
        <v>84</v>
      </c>
      <c r="AY737" s="270" t="s">
        <v>164</v>
      </c>
    </row>
    <row r="738" s="2" customFormat="1" ht="24.15" customHeight="1">
      <c r="A738" s="39"/>
      <c r="B738" s="40"/>
      <c r="C738" s="219" t="s">
        <v>865</v>
      </c>
      <c r="D738" s="219" t="s">
        <v>166</v>
      </c>
      <c r="E738" s="220" t="s">
        <v>866</v>
      </c>
      <c r="F738" s="221" t="s">
        <v>867</v>
      </c>
      <c r="G738" s="222" t="s">
        <v>188</v>
      </c>
      <c r="H738" s="223">
        <v>42.100000000000001</v>
      </c>
      <c r="I738" s="224"/>
      <c r="J738" s="225">
        <f>ROUND(I738*H738,2)</f>
        <v>0</v>
      </c>
      <c r="K738" s="221" t="s">
        <v>170</v>
      </c>
      <c r="L738" s="45"/>
      <c r="M738" s="226" t="s">
        <v>1</v>
      </c>
      <c r="N738" s="227" t="s">
        <v>41</v>
      </c>
      <c r="O738" s="92"/>
      <c r="P738" s="228">
        <f>O738*H738</f>
        <v>0</v>
      </c>
      <c r="Q738" s="228">
        <v>0</v>
      </c>
      <c r="R738" s="228">
        <f>Q738*H738</f>
        <v>0</v>
      </c>
      <c r="S738" s="228">
        <v>0.014999999999999999</v>
      </c>
      <c r="T738" s="229">
        <f>S738*H738</f>
        <v>0.63149999999999995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237</v>
      </c>
      <c r="AT738" s="230" t="s">
        <v>166</v>
      </c>
      <c r="AU738" s="230" t="s">
        <v>86</v>
      </c>
      <c r="AY738" s="18" t="s">
        <v>164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84</v>
      </c>
      <c r="BK738" s="231">
        <f>ROUND(I738*H738,2)</f>
        <v>0</v>
      </c>
      <c r="BL738" s="18" t="s">
        <v>237</v>
      </c>
      <c r="BM738" s="230" t="s">
        <v>868</v>
      </c>
    </row>
    <row r="739" s="2" customFormat="1">
      <c r="A739" s="39"/>
      <c r="B739" s="40"/>
      <c r="C739" s="41"/>
      <c r="D739" s="232" t="s">
        <v>173</v>
      </c>
      <c r="E739" s="41"/>
      <c r="F739" s="233" t="s">
        <v>867</v>
      </c>
      <c r="G739" s="41"/>
      <c r="H739" s="41"/>
      <c r="I739" s="234"/>
      <c r="J739" s="41"/>
      <c r="K739" s="41"/>
      <c r="L739" s="45"/>
      <c r="M739" s="235"/>
      <c r="N739" s="236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173</v>
      </c>
      <c r="AU739" s="18" t="s">
        <v>86</v>
      </c>
    </row>
    <row r="740" s="2" customFormat="1">
      <c r="A740" s="39"/>
      <c r="B740" s="40"/>
      <c r="C740" s="41"/>
      <c r="D740" s="237" t="s">
        <v>175</v>
      </c>
      <c r="E740" s="41"/>
      <c r="F740" s="238" t="s">
        <v>869</v>
      </c>
      <c r="G740" s="41"/>
      <c r="H740" s="41"/>
      <c r="I740" s="234"/>
      <c r="J740" s="41"/>
      <c r="K740" s="41"/>
      <c r="L740" s="45"/>
      <c r="M740" s="235"/>
      <c r="N740" s="236"/>
      <c r="O740" s="92"/>
      <c r="P740" s="92"/>
      <c r="Q740" s="92"/>
      <c r="R740" s="92"/>
      <c r="S740" s="92"/>
      <c r="T740" s="93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175</v>
      </c>
      <c r="AU740" s="18" t="s">
        <v>86</v>
      </c>
    </row>
    <row r="741" s="13" customFormat="1">
      <c r="A741" s="13"/>
      <c r="B741" s="239"/>
      <c r="C741" s="240"/>
      <c r="D741" s="232" t="s">
        <v>177</v>
      </c>
      <c r="E741" s="241" t="s">
        <v>1</v>
      </c>
      <c r="F741" s="242" t="s">
        <v>870</v>
      </c>
      <c r="G741" s="240"/>
      <c r="H741" s="241" t="s">
        <v>1</v>
      </c>
      <c r="I741" s="243"/>
      <c r="J741" s="240"/>
      <c r="K741" s="240"/>
      <c r="L741" s="244"/>
      <c r="M741" s="245"/>
      <c r="N741" s="246"/>
      <c r="O741" s="246"/>
      <c r="P741" s="246"/>
      <c r="Q741" s="246"/>
      <c r="R741" s="246"/>
      <c r="S741" s="246"/>
      <c r="T741" s="24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8" t="s">
        <v>177</v>
      </c>
      <c r="AU741" s="248" t="s">
        <v>86</v>
      </c>
      <c r="AV741" s="13" t="s">
        <v>84</v>
      </c>
      <c r="AW741" s="13" t="s">
        <v>32</v>
      </c>
      <c r="AX741" s="13" t="s">
        <v>76</v>
      </c>
      <c r="AY741" s="248" t="s">
        <v>164</v>
      </c>
    </row>
    <row r="742" s="14" customFormat="1">
      <c r="A742" s="14"/>
      <c r="B742" s="249"/>
      <c r="C742" s="250"/>
      <c r="D742" s="232" t="s">
        <v>177</v>
      </c>
      <c r="E742" s="251" t="s">
        <v>1</v>
      </c>
      <c r="F742" s="252" t="s">
        <v>871</v>
      </c>
      <c r="G742" s="250"/>
      <c r="H742" s="253">
        <v>42.100000000000001</v>
      </c>
      <c r="I742" s="254"/>
      <c r="J742" s="250"/>
      <c r="K742" s="250"/>
      <c r="L742" s="255"/>
      <c r="M742" s="256"/>
      <c r="N742" s="257"/>
      <c r="O742" s="257"/>
      <c r="P742" s="257"/>
      <c r="Q742" s="257"/>
      <c r="R742" s="257"/>
      <c r="S742" s="257"/>
      <c r="T742" s="258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9" t="s">
        <v>177</v>
      </c>
      <c r="AU742" s="259" t="s">
        <v>86</v>
      </c>
      <c r="AV742" s="14" t="s">
        <v>86</v>
      </c>
      <c r="AW742" s="14" t="s">
        <v>32</v>
      </c>
      <c r="AX742" s="14" t="s">
        <v>76</v>
      </c>
      <c r="AY742" s="259" t="s">
        <v>164</v>
      </c>
    </row>
    <row r="743" s="15" customFormat="1">
      <c r="A743" s="15"/>
      <c r="B743" s="260"/>
      <c r="C743" s="261"/>
      <c r="D743" s="232" t="s">
        <v>177</v>
      </c>
      <c r="E743" s="262" t="s">
        <v>1</v>
      </c>
      <c r="F743" s="263" t="s">
        <v>179</v>
      </c>
      <c r="G743" s="261"/>
      <c r="H743" s="264">
        <v>42.100000000000001</v>
      </c>
      <c r="I743" s="265"/>
      <c r="J743" s="261"/>
      <c r="K743" s="261"/>
      <c r="L743" s="266"/>
      <c r="M743" s="267"/>
      <c r="N743" s="268"/>
      <c r="O743" s="268"/>
      <c r="P743" s="268"/>
      <c r="Q743" s="268"/>
      <c r="R743" s="268"/>
      <c r="S743" s="268"/>
      <c r="T743" s="269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0" t="s">
        <v>177</v>
      </c>
      <c r="AU743" s="270" t="s">
        <v>86</v>
      </c>
      <c r="AV743" s="15" t="s">
        <v>171</v>
      </c>
      <c r="AW743" s="15" t="s">
        <v>32</v>
      </c>
      <c r="AX743" s="15" t="s">
        <v>84</v>
      </c>
      <c r="AY743" s="270" t="s">
        <v>164</v>
      </c>
    </row>
    <row r="744" s="2" customFormat="1" ht="37.8" customHeight="1">
      <c r="A744" s="39"/>
      <c r="B744" s="40"/>
      <c r="C744" s="219" t="s">
        <v>872</v>
      </c>
      <c r="D744" s="219" t="s">
        <v>166</v>
      </c>
      <c r="E744" s="220" t="s">
        <v>873</v>
      </c>
      <c r="F744" s="221" t="s">
        <v>874</v>
      </c>
      <c r="G744" s="222" t="s">
        <v>188</v>
      </c>
      <c r="H744" s="223">
        <v>115</v>
      </c>
      <c r="I744" s="224"/>
      <c r="J744" s="225">
        <f>ROUND(I744*H744,2)</f>
        <v>0</v>
      </c>
      <c r="K744" s="221" t="s">
        <v>1</v>
      </c>
      <c r="L744" s="45"/>
      <c r="M744" s="226" t="s">
        <v>1</v>
      </c>
      <c r="N744" s="227" t="s">
        <v>41</v>
      </c>
      <c r="O744" s="92"/>
      <c r="P744" s="228">
        <f>O744*H744</f>
        <v>0</v>
      </c>
      <c r="Q744" s="228">
        <v>0</v>
      </c>
      <c r="R744" s="228">
        <f>Q744*H744</f>
        <v>0</v>
      </c>
      <c r="S744" s="228">
        <v>0</v>
      </c>
      <c r="T744" s="229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0" t="s">
        <v>171</v>
      </c>
      <c r="AT744" s="230" t="s">
        <v>166</v>
      </c>
      <c r="AU744" s="230" t="s">
        <v>86</v>
      </c>
      <c r="AY744" s="18" t="s">
        <v>164</v>
      </c>
      <c r="BE744" s="231">
        <f>IF(N744="základní",J744,0)</f>
        <v>0</v>
      </c>
      <c r="BF744" s="231">
        <f>IF(N744="snížená",J744,0)</f>
        <v>0</v>
      </c>
      <c r="BG744" s="231">
        <f>IF(N744="zákl. přenesená",J744,0)</f>
        <v>0</v>
      </c>
      <c r="BH744" s="231">
        <f>IF(N744="sníž. přenesená",J744,0)</f>
        <v>0</v>
      </c>
      <c r="BI744" s="231">
        <f>IF(N744="nulová",J744,0)</f>
        <v>0</v>
      </c>
      <c r="BJ744" s="18" t="s">
        <v>84</v>
      </c>
      <c r="BK744" s="231">
        <f>ROUND(I744*H744,2)</f>
        <v>0</v>
      </c>
      <c r="BL744" s="18" t="s">
        <v>171</v>
      </c>
      <c r="BM744" s="230" t="s">
        <v>875</v>
      </c>
    </row>
    <row r="745" s="2" customFormat="1">
      <c r="A745" s="39"/>
      <c r="B745" s="40"/>
      <c r="C745" s="41"/>
      <c r="D745" s="232" t="s">
        <v>173</v>
      </c>
      <c r="E745" s="41"/>
      <c r="F745" s="233" t="s">
        <v>874</v>
      </c>
      <c r="G745" s="41"/>
      <c r="H745" s="41"/>
      <c r="I745" s="234"/>
      <c r="J745" s="41"/>
      <c r="K745" s="41"/>
      <c r="L745" s="45"/>
      <c r="M745" s="235"/>
      <c r="N745" s="236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173</v>
      </c>
      <c r="AU745" s="18" t="s">
        <v>86</v>
      </c>
    </row>
    <row r="746" s="13" customFormat="1">
      <c r="A746" s="13"/>
      <c r="B746" s="239"/>
      <c r="C746" s="240"/>
      <c r="D746" s="232" t="s">
        <v>177</v>
      </c>
      <c r="E746" s="241" t="s">
        <v>1</v>
      </c>
      <c r="F746" s="242" t="s">
        <v>876</v>
      </c>
      <c r="G746" s="240"/>
      <c r="H746" s="241" t="s">
        <v>1</v>
      </c>
      <c r="I746" s="243"/>
      <c r="J746" s="240"/>
      <c r="K746" s="240"/>
      <c r="L746" s="244"/>
      <c r="M746" s="245"/>
      <c r="N746" s="246"/>
      <c r="O746" s="246"/>
      <c r="P746" s="246"/>
      <c r="Q746" s="246"/>
      <c r="R746" s="246"/>
      <c r="S746" s="246"/>
      <c r="T746" s="247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8" t="s">
        <v>177</v>
      </c>
      <c r="AU746" s="248" t="s">
        <v>86</v>
      </c>
      <c r="AV746" s="13" t="s">
        <v>84</v>
      </c>
      <c r="AW746" s="13" t="s">
        <v>32</v>
      </c>
      <c r="AX746" s="13" t="s">
        <v>76</v>
      </c>
      <c r="AY746" s="248" t="s">
        <v>164</v>
      </c>
    </row>
    <row r="747" s="13" customFormat="1">
      <c r="A747" s="13"/>
      <c r="B747" s="239"/>
      <c r="C747" s="240"/>
      <c r="D747" s="232" t="s">
        <v>177</v>
      </c>
      <c r="E747" s="241" t="s">
        <v>1</v>
      </c>
      <c r="F747" s="242" t="s">
        <v>877</v>
      </c>
      <c r="G747" s="240"/>
      <c r="H747" s="241" t="s">
        <v>1</v>
      </c>
      <c r="I747" s="243"/>
      <c r="J747" s="240"/>
      <c r="K747" s="240"/>
      <c r="L747" s="244"/>
      <c r="M747" s="245"/>
      <c r="N747" s="246"/>
      <c r="O747" s="246"/>
      <c r="P747" s="246"/>
      <c r="Q747" s="246"/>
      <c r="R747" s="246"/>
      <c r="S747" s="246"/>
      <c r="T747" s="24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8" t="s">
        <v>177</v>
      </c>
      <c r="AU747" s="248" t="s">
        <v>86</v>
      </c>
      <c r="AV747" s="13" t="s">
        <v>84</v>
      </c>
      <c r="AW747" s="13" t="s">
        <v>32</v>
      </c>
      <c r="AX747" s="13" t="s">
        <v>76</v>
      </c>
      <c r="AY747" s="248" t="s">
        <v>164</v>
      </c>
    </row>
    <row r="748" s="14" customFormat="1">
      <c r="A748" s="14"/>
      <c r="B748" s="249"/>
      <c r="C748" s="250"/>
      <c r="D748" s="232" t="s">
        <v>177</v>
      </c>
      <c r="E748" s="251" t="s">
        <v>1</v>
      </c>
      <c r="F748" s="252" t="s">
        <v>878</v>
      </c>
      <c r="G748" s="250"/>
      <c r="H748" s="253">
        <v>115</v>
      </c>
      <c r="I748" s="254"/>
      <c r="J748" s="250"/>
      <c r="K748" s="250"/>
      <c r="L748" s="255"/>
      <c r="M748" s="256"/>
      <c r="N748" s="257"/>
      <c r="O748" s="257"/>
      <c r="P748" s="257"/>
      <c r="Q748" s="257"/>
      <c r="R748" s="257"/>
      <c r="S748" s="257"/>
      <c r="T748" s="258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9" t="s">
        <v>177</v>
      </c>
      <c r="AU748" s="259" t="s">
        <v>86</v>
      </c>
      <c r="AV748" s="14" t="s">
        <v>86</v>
      </c>
      <c r="AW748" s="14" t="s">
        <v>32</v>
      </c>
      <c r="AX748" s="14" t="s">
        <v>76</v>
      </c>
      <c r="AY748" s="259" t="s">
        <v>164</v>
      </c>
    </row>
    <row r="749" s="15" customFormat="1">
      <c r="A749" s="15"/>
      <c r="B749" s="260"/>
      <c r="C749" s="261"/>
      <c r="D749" s="232" t="s">
        <v>177</v>
      </c>
      <c r="E749" s="262" t="s">
        <v>1</v>
      </c>
      <c r="F749" s="263" t="s">
        <v>179</v>
      </c>
      <c r="G749" s="261"/>
      <c r="H749" s="264">
        <v>115</v>
      </c>
      <c r="I749" s="265"/>
      <c r="J749" s="261"/>
      <c r="K749" s="261"/>
      <c r="L749" s="266"/>
      <c r="M749" s="267"/>
      <c r="N749" s="268"/>
      <c r="O749" s="268"/>
      <c r="P749" s="268"/>
      <c r="Q749" s="268"/>
      <c r="R749" s="268"/>
      <c r="S749" s="268"/>
      <c r="T749" s="269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70" t="s">
        <v>177</v>
      </c>
      <c r="AU749" s="270" t="s">
        <v>86</v>
      </c>
      <c r="AV749" s="15" t="s">
        <v>171</v>
      </c>
      <c r="AW749" s="15" t="s">
        <v>32</v>
      </c>
      <c r="AX749" s="15" t="s">
        <v>84</v>
      </c>
      <c r="AY749" s="270" t="s">
        <v>164</v>
      </c>
    </row>
    <row r="750" s="2" customFormat="1" ht="37.8" customHeight="1">
      <c r="A750" s="39"/>
      <c r="B750" s="40"/>
      <c r="C750" s="219" t="s">
        <v>879</v>
      </c>
      <c r="D750" s="219" t="s">
        <v>166</v>
      </c>
      <c r="E750" s="220" t="s">
        <v>880</v>
      </c>
      <c r="F750" s="221" t="s">
        <v>881</v>
      </c>
      <c r="G750" s="222" t="s">
        <v>188</v>
      </c>
      <c r="H750" s="223">
        <v>95.700000000000003</v>
      </c>
      <c r="I750" s="224"/>
      <c r="J750" s="225">
        <f>ROUND(I750*H750,2)</f>
        <v>0</v>
      </c>
      <c r="K750" s="221" t="s">
        <v>1</v>
      </c>
      <c r="L750" s="45"/>
      <c r="M750" s="226" t="s">
        <v>1</v>
      </c>
      <c r="N750" s="227" t="s">
        <v>41</v>
      </c>
      <c r="O750" s="92"/>
      <c r="P750" s="228">
        <f>O750*H750</f>
        <v>0</v>
      </c>
      <c r="Q750" s="228">
        <v>0</v>
      </c>
      <c r="R750" s="228">
        <f>Q750*H750</f>
        <v>0</v>
      </c>
      <c r="S750" s="228">
        <v>0</v>
      </c>
      <c r="T750" s="229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0" t="s">
        <v>171</v>
      </c>
      <c r="AT750" s="230" t="s">
        <v>166</v>
      </c>
      <c r="AU750" s="230" t="s">
        <v>86</v>
      </c>
      <c r="AY750" s="18" t="s">
        <v>164</v>
      </c>
      <c r="BE750" s="231">
        <f>IF(N750="základní",J750,0)</f>
        <v>0</v>
      </c>
      <c r="BF750" s="231">
        <f>IF(N750="snížená",J750,0)</f>
        <v>0</v>
      </c>
      <c r="BG750" s="231">
        <f>IF(N750="zákl. přenesená",J750,0)</f>
        <v>0</v>
      </c>
      <c r="BH750" s="231">
        <f>IF(N750="sníž. přenesená",J750,0)</f>
        <v>0</v>
      </c>
      <c r="BI750" s="231">
        <f>IF(N750="nulová",J750,0)</f>
        <v>0</v>
      </c>
      <c r="BJ750" s="18" t="s">
        <v>84</v>
      </c>
      <c r="BK750" s="231">
        <f>ROUND(I750*H750,2)</f>
        <v>0</v>
      </c>
      <c r="BL750" s="18" t="s">
        <v>171</v>
      </c>
      <c r="BM750" s="230" t="s">
        <v>882</v>
      </c>
    </row>
    <row r="751" s="2" customFormat="1">
      <c r="A751" s="39"/>
      <c r="B751" s="40"/>
      <c r="C751" s="41"/>
      <c r="D751" s="232" t="s">
        <v>173</v>
      </c>
      <c r="E751" s="41"/>
      <c r="F751" s="233" t="s">
        <v>881</v>
      </c>
      <c r="G751" s="41"/>
      <c r="H751" s="41"/>
      <c r="I751" s="234"/>
      <c r="J751" s="41"/>
      <c r="K751" s="41"/>
      <c r="L751" s="45"/>
      <c r="M751" s="235"/>
      <c r="N751" s="236"/>
      <c r="O751" s="92"/>
      <c r="P751" s="92"/>
      <c r="Q751" s="92"/>
      <c r="R751" s="92"/>
      <c r="S751" s="92"/>
      <c r="T751" s="93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173</v>
      </c>
      <c r="AU751" s="18" t="s">
        <v>86</v>
      </c>
    </row>
    <row r="752" s="13" customFormat="1">
      <c r="A752" s="13"/>
      <c r="B752" s="239"/>
      <c r="C752" s="240"/>
      <c r="D752" s="232" t="s">
        <v>177</v>
      </c>
      <c r="E752" s="241" t="s">
        <v>1</v>
      </c>
      <c r="F752" s="242" t="s">
        <v>876</v>
      </c>
      <c r="G752" s="240"/>
      <c r="H752" s="241" t="s">
        <v>1</v>
      </c>
      <c r="I752" s="243"/>
      <c r="J752" s="240"/>
      <c r="K752" s="240"/>
      <c r="L752" s="244"/>
      <c r="M752" s="245"/>
      <c r="N752" s="246"/>
      <c r="O752" s="246"/>
      <c r="P752" s="246"/>
      <c r="Q752" s="246"/>
      <c r="R752" s="246"/>
      <c r="S752" s="246"/>
      <c r="T752" s="24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8" t="s">
        <v>177</v>
      </c>
      <c r="AU752" s="248" t="s">
        <v>86</v>
      </c>
      <c r="AV752" s="13" t="s">
        <v>84</v>
      </c>
      <c r="AW752" s="13" t="s">
        <v>32</v>
      </c>
      <c r="AX752" s="13" t="s">
        <v>76</v>
      </c>
      <c r="AY752" s="248" t="s">
        <v>164</v>
      </c>
    </row>
    <row r="753" s="13" customFormat="1">
      <c r="A753" s="13"/>
      <c r="B753" s="239"/>
      <c r="C753" s="240"/>
      <c r="D753" s="232" t="s">
        <v>177</v>
      </c>
      <c r="E753" s="241" t="s">
        <v>1</v>
      </c>
      <c r="F753" s="242" t="s">
        <v>883</v>
      </c>
      <c r="G753" s="240"/>
      <c r="H753" s="241" t="s">
        <v>1</v>
      </c>
      <c r="I753" s="243"/>
      <c r="J753" s="240"/>
      <c r="K753" s="240"/>
      <c r="L753" s="244"/>
      <c r="M753" s="245"/>
      <c r="N753" s="246"/>
      <c r="O753" s="246"/>
      <c r="P753" s="246"/>
      <c r="Q753" s="246"/>
      <c r="R753" s="246"/>
      <c r="S753" s="246"/>
      <c r="T753" s="24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8" t="s">
        <v>177</v>
      </c>
      <c r="AU753" s="248" t="s">
        <v>86</v>
      </c>
      <c r="AV753" s="13" t="s">
        <v>84</v>
      </c>
      <c r="AW753" s="13" t="s">
        <v>32</v>
      </c>
      <c r="AX753" s="13" t="s">
        <v>76</v>
      </c>
      <c r="AY753" s="248" t="s">
        <v>164</v>
      </c>
    </row>
    <row r="754" s="14" customFormat="1">
      <c r="A754" s="14"/>
      <c r="B754" s="249"/>
      <c r="C754" s="250"/>
      <c r="D754" s="232" t="s">
        <v>177</v>
      </c>
      <c r="E754" s="251" t="s">
        <v>1</v>
      </c>
      <c r="F754" s="252" t="s">
        <v>884</v>
      </c>
      <c r="G754" s="250"/>
      <c r="H754" s="253">
        <v>95.700000000000003</v>
      </c>
      <c r="I754" s="254"/>
      <c r="J754" s="250"/>
      <c r="K754" s="250"/>
      <c r="L754" s="255"/>
      <c r="M754" s="256"/>
      <c r="N754" s="257"/>
      <c r="O754" s="257"/>
      <c r="P754" s="257"/>
      <c r="Q754" s="257"/>
      <c r="R754" s="257"/>
      <c r="S754" s="257"/>
      <c r="T754" s="258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9" t="s">
        <v>177</v>
      </c>
      <c r="AU754" s="259" t="s">
        <v>86</v>
      </c>
      <c r="AV754" s="14" t="s">
        <v>86</v>
      </c>
      <c r="AW754" s="14" t="s">
        <v>32</v>
      </c>
      <c r="AX754" s="14" t="s">
        <v>76</v>
      </c>
      <c r="AY754" s="259" t="s">
        <v>164</v>
      </c>
    </row>
    <row r="755" s="15" customFormat="1">
      <c r="A755" s="15"/>
      <c r="B755" s="260"/>
      <c r="C755" s="261"/>
      <c r="D755" s="232" t="s">
        <v>177</v>
      </c>
      <c r="E755" s="262" t="s">
        <v>1</v>
      </c>
      <c r="F755" s="263" t="s">
        <v>179</v>
      </c>
      <c r="G755" s="261"/>
      <c r="H755" s="264">
        <v>95.700000000000003</v>
      </c>
      <c r="I755" s="265"/>
      <c r="J755" s="261"/>
      <c r="K755" s="261"/>
      <c r="L755" s="266"/>
      <c r="M755" s="267"/>
      <c r="N755" s="268"/>
      <c r="O755" s="268"/>
      <c r="P755" s="268"/>
      <c r="Q755" s="268"/>
      <c r="R755" s="268"/>
      <c r="S755" s="268"/>
      <c r="T755" s="269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70" t="s">
        <v>177</v>
      </c>
      <c r="AU755" s="270" t="s">
        <v>86</v>
      </c>
      <c r="AV755" s="15" t="s">
        <v>171</v>
      </c>
      <c r="AW755" s="15" t="s">
        <v>32</v>
      </c>
      <c r="AX755" s="15" t="s">
        <v>84</v>
      </c>
      <c r="AY755" s="270" t="s">
        <v>164</v>
      </c>
    </row>
    <row r="756" s="2" customFormat="1" ht="37.8" customHeight="1">
      <c r="A756" s="39"/>
      <c r="B756" s="40"/>
      <c r="C756" s="219" t="s">
        <v>885</v>
      </c>
      <c r="D756" s="219" t="s">
        <v>166</v>
      </c>
      <c r="E756" s="220" t="s">
        <v>886</v>
      </c>
      <c r="F756" s="221" t="s">
        <v>887</v>
      </c>
      <c r="G756" s="222" t="s">
        <v>188</v>
      </c>
      <c r="H756" s="223">
        <v>52.799999999999997</v>
      </c>
      <c r="I756" s="224"/>
      <c r="J756" s="225">
        <f>ROUND(I756*H756,2)</f>
        <v>0</v>
      </c>
      <c r="K756" s="221" t="s">
        <v>1</v>
      </c>
      <c r="L756" s="45"/>
      <c r="M756" s="226" t="s">
        <v>1</v>
      </c>
      <c r="N756" s="227" t="s">
        <v>41</v>
      </c>
      <c r="O756" s="92"/>
      <c r="P756" s="228">
        <f>O756*H756</f>
        <v>0</v>
      </c>
      <c r="Q756" s="228">
        <v>0</v>
      </c>
      <c r="R756" s="228">
        <f>Q756*H756</f>
        <v>0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171</v>
      </c>
      <c r="AT756" s="230" t="s">
        <v>166</v>
      </c>
      <c r="AU756" s="230" t="s">
        <v>86</v>
      </c>
      <c r="AY756" s="18" t="s">
        <v>164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84</v>
      </c>
      <c r="BK756" s="231">
        <f>ROUND(I756*H756,2)</f>
        <v>0</v>
      </c>
      <c r="BL756" s="18" t="s">
        <v>171</v>
      </c>
      <c r="BM756" s="230" t="s">
        <v>888</v>
      </c>
    </row>
    <row r="757" s="2" customFormat="1">
      <c r="A757" s="39"/>
      <c r="B757" s="40"/>
      <c r="C757" s="41"/>
      <c r="D757" s="232" t="s">
        <v>173</v>
      </c>
      <c r="E757" s="41"/>
      <c r="F757" s="233" t="s">
        <v>887</v>
      </c>
      <c r="G757" s="41"/>
      <c r="H757" s="41"/>
      <c r="I757" s="234"/>
      <c r="J757" s="41"/>
      <c r="K757" s="41"/>
      <c r="L757" s="45"/>
      <c r="M757" s="235"/>
      <c r="N757" s="236"/>
      <c r="O757" s="92"/>
      <c r="P757" s="92"/>
      <c r="Q757" s="92"/>
      <c r="R757" s="92"/>
      <c r="S757" s="92"/>
      <c r="T757" s="93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173</v>
      </c>
      <c r="AU757" s="18" t="s">
        <v>86</v>
      </c>
    </row>
    <row r="758" s="13" customFormat="1">
      <c r="A758" s="13"/>
      <c r="B758" s="239"/>
      <c r="C758" s="240"/>
      <c r="D758" s="232" t="s">
        <v>177</v>
      </c>
      <c r="E758" s="241" t="s">
        <v>1</v>
      </c>
      <c r="F758" s="242" t="s">
        <v>876</v>
      </c>
      <c r="G758" s="240"/>
      <c r="H758" s="241" t="s">
        <v>1</v>
      </c>
      <c r="I758" s="243"/>
      <c r="J758" s="240"/>
      <c r="K758" s="240"/>
      <c r="L758" s="244"/>
      <c r="M758" s="245"/>
      <c r="N758" s="246"/>
      <c r="O758" s="246"/>
      <c r="P758" s="246"/>
      <c r="Q758" s="246"/>
      <c r="R758" s="246"/>
      <c r="S758" s="246"/>
      <c r="T758" s="24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8" t="s">
        <v>177</v>
      </c>
      <c r="AU758" s="248" t="s">
        <v>86</v>
      </c>
      <c r="AV758" s="13" t="s">
        <v>84</v>
      </c>
      <c r="AW758" s="13" t="s">
        <v>32</v>
      </c>
      <c r="AX758" s="13" t="s">
        <v>76</v>
      </c>
      <c r="AY758" s="248" t="s">
        <v>164</v>
      </c>
    </row>
    <row r="759" s="13" customFormat="1">
      <c r="A759" s="13"/>
      <c r="B759" s="239"/>
      <c r="C759" s="240"/>
      <c r="D759" s="232" t="s">
        <v>177</v>
      </c>
      <c r="E759" s="241" t="s">
        <v>1</v>
      </c>
      <c r="F759" s="242" t="s">
        <v>883</v>
      </c>
      <c r="G759" s="240"/>
      <c r="H759" s="241" t="s">
        <v>1</v>
      </c>
      <c r="I759" s="243"/>
      <c r="J759" s="240"/>
      <c r="K759" s="240"/>
      <c r="L759" s="244"/>
      <c r="M759" s="245"/>
      <c r="N759" s="246"/>
      <c r="O759" s="246"/>
      <c r="P759" s="246"/>
      <c r="Q759" s="246"/>
      <c r="R759" s="246"/>
      <c r="S759" s="246"/>
      <c r="T759" s="247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8" t="s">
        <v>177</v>
      </c>
      <c r="AU759" s="248" t="s">
        <v>86</v>
      </c>
      <c r="AV759" s="13" t="s">
        <v>84</v>
      </c>
      <c r="AW759" s="13" t="s">
        <v>32</v>
      </c>
      <c r="AX759" s="13" t="s">
        <v>76</v>
      </c>
      <c r="AY759" s="248" t="s">
        <v>164</v>
      </c>
    </row>
    <row r="760" s="14" customFormat="1">
      <c r="A760" s="14"/>
      <c r="B760" s="249"/>
      <c r="C760" s="250"/>
      <c r="D760" s="232" t="s">
        <v>177</v>
      </c>
      <c r="E760" s="251" t="s">
        <v>1</v>
      </c>
      <c r="F760" s="252" t="s">
        <v>889</v>
      </c>
      <c r="G760" s="250"/>
      <c r="H760" s="253">
        <v>52.799999999999997</v>
      </c>
      <c r="I760" s="254"/>
      <c r="J760" s="250"/>
      <c r="K760" s="250"/>
      <c r="L760" s="255"/>
      <c r="M760" s="256"/>
      <c r="N760" s="257"/>
      <c r="O760" s="257"/>
      <c r="P760" s="257"/>
      <c r="Q760" s="257"/>
      <c r="R760" s="257"/>
      <c r="S760" s="257"/>
      <c r="T760" s="258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9" t="s">
        <v>177</v>
      </c>
      <c r="AU760" s="259" t="s">
        <v>86</v>
      </c>
      <c r="AV760" s="14" t="s">
        <v>86</v>
      </c>
      <c r="AW760" s="14" t="s">
        <v>32</v>
      </c>
      <c r="AX760" s="14" t="s">
        <v>76</v>
      </c>
      <c r="AY760" s="259" t="s">
        <v>164</v>
      </c>
    </row>
    <row r="761" s="15" customFormat="1">
      <c r="A761" s="15"/>
      <c r="B761" s="260"/>
      <c r="C761" s="261"/>
      <c r="D761" s="232" t="s">
        <v>177</v>
      </c>
      <c r="E761" s="262" t="s">
        <v>1</v>
      </c>
      <c r="F761" s="263" t="s">
        <v>179</v>
      </c>
      <c r="G761" s="261"/>
      <c r="H761" s="264">
        <v>52.799999999999997</v>
      </c>
      <c r="I761" s="265"/>
      <c r="J761" s="261"/>
      <c r="K761" s="261"/>
      <c r="L761" s="266"/>
      <c r="M761" s="267"/>
      <c r="N761" s="268"/>
      <c r="O761" s="268"/>
      <c r="P761" s="268"/>
      <c r="Q761" s="268"/>
      <c r="R761" s="268"/>
      <c r="S761" s="268"/>
      <c r="T761" s="269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0" t="s">
        <v>177</v>
      </c>
      <c r="AU761" s="270" t="s">
        <v>86</v>
      </c>
      <c r="AV761" s="15" t="s">
        <v>171</v>
      </c>
      <c r="AW761" s="15" t="s">
        <v>32</v>
      </c>
      <c r="AX761" s="15" t="s">
        <v>84</v>
      </c>
      <c r="AY761" s="270" t="s">
        <v>164</v>
      </c>
    </row>
    <row r="762" s="2" customFormat="1" ht="49.05" customHeight="1">
      <c r="A762" s="39"/>
      <c r="B762" s="40"/>
      <c r="C762" s="219" t="s">
        <v>890</v>
      </c>
      <c r="D762" s="219" t="s">
        <v>166</v>
      </c>
      <c r="E762" s="220" t="s">
        <v>891</v>
      </c>
      <c r="F762" s="221" t="s">
        <v>892</v>
      </c>
      <c r="G762" s="222" t="s">
        <v>188</v>
      </c>
      <c r="H762" s="223">
        <v>29.199999999999999</v>
      </c>
      <c r="I762" s="224"/>
      <c r="J762" s="225">
        <f>ROUND(I762*H762,2)</f>
        <v>0</v>
      </c>
      <c r="K762" s="221" t="s">
        <v>1</v>
      </c>
      <c r="L762" s="45"/>
      <c r="M762" s="226" t="s">
        <v>1</v>
      </c>
      <c r="N762" s="227" t="s">
        <v>41</v>
      </c>
      <c r="O762" s="92"/>
      <c r="P762" s="228">
        <f>O762*H762</f>
        <v>0</v>
      </c>
      <c r="Q762" s="228">
        <v>0</v>
      </c>
      <c r="R762" s="228">
        <f>Q762*H762</f>
        <v>0</v>
      </c>
      <c r="S762" s="228">
        <v>0</v>
      </c>
      <c r="T762" s="229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30" t="s">
        <v>171</v>
      </c>
      <c r="AT762" s="230" t="s">
        <v>166</v>
      </c>
      <c r="AU762" s="230" t="s">
        <v>86</v>
      </c>
      <c r="AY762" s="18" t="s">
        <v>164</v>
      </c>
      <c r="BE762" s="231">
        <f>IF(N762="základní",J762,0)</f>
        <v>0</v>
      </c>
      <c r="BF762" s="231">
        <f>IF(N762="snížená",J762,0)</f>
        <v>0</v>
      </c>
      <c r="BG762" s="231">
        <f>IF(N762="zákl. přenesená",J762,0)</f>
        <v>0</v>
      </c>
      <c r="BH762" s="231">
        <f>IF(N762="sníž. přenesená",J762,0)</f>
        <v>0</v>
      </c>
      <c r="BI762" s="231">
        <f>IF(N762="nulová",J762,0)</f>
        <v>0</v>
      </c>
      <c r="BJ762" s="18" t="s">
        <v>84</v>
      </c>
      <c r="BK762" s="231">
        <f>ROUND(I762*H762,2)</f>
        <v>0</v>
      </c>
      <c r="BL762" s="18" t="s">
        <v>171</v>
      </c>
      <c r="BM762" s="230" t="s">
        <v>893</v>
      </c>
    </row>
    <row r="763" s="2" customFormat="1">
      <c r="A763" s="39"/>
      <c r="B763" s="40"/>
      <c r="C763" s="41"/>
      <c r="D763" s="232" t="s">
        <v>173</v>
      </c>
      <c r="E763" s="41"/>
      <c r="F763" s="233" t="s">
        <v>892</v>
      </c>
      <c r="G763" s="41"/>
      <c r="H763" s="41"/>
      <c r="I763" s="234"/>
      <c r="J763" s="41"/>
      <c r="K763" s="41"/>
      <c r="L763" s="45"/>
      <c r="M763" s="235"/>
      <c r="N763" s="236"/>
      <c r="O763" s="92"/>
      <c r="P763" s="92"/>
      <c r="Q763" s="92"/>
      <c r="R763" s="92"/>
      <c r="S763" s="92"/>
      <c r="T763" s="93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T763" s="18" t="s">
        <v>173</v>
      </c>
      <c r="AU763" s="18" t="s">
        <v>86</v>
      </c>
    </row>
    <row r="764" s="13" customFormat="1">
      <c r="A764" s="13"/>
      <c r="B764" s="239"/>
      <c r="C764" s="240"/>
      <c r="D764" s="232" t="s">
        <v>177</v>
      </c>
      <c r="E764" s="241" t="s">
        <v>1</v>
      </c>
      <c r="F764" s="242" t="s">
        <v>894</v>
      </c>
      <c r="G764" s="240"/>
      <c r="H764" s="241" t="s">
        <v>1</v>
      </c>
      <c r="I764" s="243"/>
      <c r="J764" s="240"/>
      <c r="K764" s="240"/>
      <c r="L764" s="244"/>
      <c r="M764" s="245"/>
      <c r="N764" s="246"/>
      <c r="O764" s="246"/>
      <c r="P764" s="246"/>
      <c r="Q764" s="246"/>
      <c r="R764" s="246"/>
      <c r="S764" s="246"/>
      <c r="T764" s="24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8" t="s">
        <v>177</v>
      </c>
      <c r="AU764" s="248" t="s">
        <v>86</v>
      </c>
      <c r="AV764" s="13" t="s">
        <v>84</v>
      </c>
      <c r="AW764" s="13" t="s">
        <v>32</v>
      </c>
      <c r="AX764" s="13" t="s">
        <v>76</v>
      </c>
      <c r="AY764" s="248" t="s">
        <v>164</v>
      </c>
    </row>
    <row r="765" s="13" customFormat="1">
      <c r="A765" s="13"/>
      <c r="B765" s="239"/>
      <c r="C765" s="240"/>
      <c r="D765" s="232" t="s">
        <v>177</v>
      </c>
      <c r="E765" s="241" t="s">
        <v>1</v>
      </c>
      <c r="F765" s="242" t="s">
        <v>883</v>
      </c>
      <c r="G765" s="240"/>
      <c r="H765" s="241" t="s">
        <v>1</v>
      </c>
      <c r="I765" s="243"/>
      <c r="J765" s="240"/>
      <c r="K765" s="240"/>
      <c r="L765" s="244"/>
      <c r="M765" s="245"/>
      <c r="N765" s="246"/>
      <c r="O765" s="246"/>
      <c r="P765" s="246"/>
      <c r="Q765" s="246"/>
      <c r="R765" s="246"/>
      <c r="S765" s="246"/>
      <c r="T765" s="247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8" t="s">
        <v>177</v>
      </c>
      <c r="AU765" s="248" t="s">
        <v>86</v>
      </c>
      <c r="AV765" s="13" t="s">
        <v>84</v>
      </c>
      <c r="AW765" s="13" t="s">
        <v>32</v>
      </c>
      <c r="AX765" s="13" t="s">
        <v>76</v>
      </c>
      <c r="AY765" s="248" t="s">
        <v>164</v>
      </c>
    </row>
    <row r="766" s="14" customFormat="1">
      <c r="A766" s="14"/>
      <c r="B766" s="249"/>
      <c r="C766" s="250"/>
      <c r="D766" s="232" t="s">
        <v>177</v>
      </c>
      <c r="E766" s="251" t="s">
        <v>1</v>
      </c>
      <c r="F766" s="252" t="s">
        <v>895</v>
      </c>
      <c r="G766" s="250"/>
      <c r="H766" s="253">
        <v>29.199999999999999</v>
      </c>
      <c r="I766" s="254"/>
      <c r="J766" s="250"/>
      <c r="K766" s="250"/>
      <c r="L766" s="255"/>
      <c r="M766" s="256"/>
      <c r="N766" s="257"/>
      <c r="O766" s="257"/>
      <c r="P766" s="257"/>
      <c r="Q766" s="257"/>
      <c r="R766" s="257"/>
      <c r="S766" s="257"/>
      <c r="T766" s="258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9" t="s">
        <v>177</v>
      </c>
      <c r="AU766" s="259" t="s">
        <v>86</v>
      </c>
      <c r="AV766" s="14" t="s">
        <v>86</v>
      </c>
      <c r="AW766" s="14" t="s">
        <v>32</v>
      </c>
      <c r="AX766" s="14" t="s">
        <v>76</v>
      </c>
      <c r="AY766" s="259" t="s">
        <v>164</v>
      </c>
    </row>
    <row r="767" s="15" customFormat="1">
      <c r="A767" s="15"/>
      <c r="B767" s="260"/>
      <c r="C767" s="261"/>
      <c r="D767" s="232" t="s">
        <v>177</v>
      </c>
      <c r="E767" s="262" t="s">
        <v>1</v>
      </c>
      <c r="F767" s="263" t="s">
        <v>179</v>
      </c>
      <c r="G767" s="261"/>
      <c r="H767" s="264">
        <v>29.199999999999999</v>
      </c>
      <c r="I767" s="265"/>
      <c r="J767" s="261"/>
      <c r="K767" s="261"/>
      <c r="L767" s="266"/>
      <c r="M767" s="267"/>
      <c r="N767" s="268"/>
      <c r="O767" s="268"/>
      <c r="P767" s="268"/>
      <c r="Q767" s="268"/>
      <c r="R767" s="268"/>
      <c r="S767" s="268"/>
      <c r="T767" s="269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0" t="s">
        <v>177</v>
      </c>
      <c r="AU767" s="270" t="s">
        <v>86</v>
      </c>
      <c r="AV767" s="15" t="s">
        <v>171</v>
      </c>
      <c r="AW767" s="15" t="s">
        <v>32</v>
      </c>
      <c r="AX767" s="15" t="s">
        <v>84</v>
      </c>
      <c r="AY767" s="270" t="s">
        <v>164</v>
      </c>
    </row>
    <row r="768" s="2" customFormat="1" ht="37.8" customHeight="1">
      <c r="A768" s="39"/>
      <c r="B768" s="40"/>
      <c r="C768" s="219" t="s">
        <v>896</v>
      </c>
      <c r="D768" s="219" t="s">
        <v>166</v>
      </c>
      <c r="E768" s="220" t="s">
        <v>897</v>
      </c>
      <c r="F768" s="221" t="s">
        <v>898</v>
      </c>
      <c r="G768" s="222" t="s">
        <v>188</v>
      </c>
      <c r="H768" s="223">
        <v>168</v>
      </c>
      <c r="I768" s="224"/>
      <c r="J768" s="225">
        <f>ROUND(I768*H768,2)</f>
        <v>0</v>
      </c>
      <c r="K768" s="221" t="s">
        <v>1</v>
      </c>
      <c r="L768" s="45"/>
      <c r="M768" s="226" t="s">
        <v>1</v>
      </c>
      <c r="N768" s="227" t="s">
        <v>41</v>
      </c>
      <c r="O768" s="92"/>
      <c r="P768" s="228">
        <f>O768*H768</f>
        <v>0</v>
      </c>
      <c r="Q768" s="228">
        <v>0</v>
      </c>
      <c r="R768" s="228">
        <f>Q768*H768</f>
        <v>0</v>
      </c>
      <c r="S768" s="228">
        <v>0</v>
      </c>
      <c r="T768" s="229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30" t="s">
        <v>171</v>
      </c>
      <c r="AT768" s="230" t="s">
        <v>166</v>
      </c>
      <c r="AU768" s="230" t="s">
        <v>86</v>
      </c>
      <c r="AY768" s="18" t="s">
        <v>164</v>
      </c>
      <c r="BE768" s="231">
        <f>IF(N768="základní",J768,0)</f>
        <v>0</v>
      </c>
      <c r="BF768" s="231">
        <f>IF(N768="snížená",J768,0)</f>
        <v>0</v>
      </c>
      <c r="BG768" s="231">
        <f>IF(N768="zákl. přenesená",J768,0)</f>
        <v>0</v>
      </c>
      <c r="BH768" s="231">
        <f>IF(N768="sníž. přenesená",J768,0)</f>
        <v>0</v>
      </c>
      <c r="BI768" s="231">
        <f>IF(N768="nulová",J768,0)</f>
        <v>0</v>
      </c>
      <c r="BJ768" s="18" t="s">
        <v>84</v>
      </c>
      <c r="BK768" s="231">
        <f>ROUND(I768*H768,2)</f>
        <v>0</v>
      </c>
      <c r="BL768" s="18" t="s">
        <v>171</v>
      </c>
      <c r="BM768" s="230" t="s">
        <v>899</v>
      </c>
    </row>
    <row r="769" s="2" customFormat="1">
      <c r="A769" s="39"/>
      <c r="B769" s="40"/>
      <c r="C769" s="41"/>
      <c r="D769" s="232" t="s">
        <v>173</v>
      </c>
      <c r="E769" s="41"/>
      <c r="F769" s="233" t="s">
        <v>898</v>
      </c>
      <c r="G769" s="41"/>
      <c r="H769" s="41"/>
      <c r="I769" s="234"/>
      <c r="J769" s="41"/>
      <c r="K769" s="41"/>
      <c r="L769" s="45"/>
      <c r="M769" s="235"/>
      <c r="N769" s="236"/>
      <c r="O769" s="92"/>
      <c r="P769" s="92"/>
      <c r="Q769" s="92"/>
      <c r="R769" s="92"/>
      <c r="S769" s="92"/>
      <c r="T769" s="93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T769" s="18" t="s">
        <v>173</v>
      </c>
      <c r="AU769" s="18" t="s">
        <v>86</v>
      </c>
    </row>
    <row r="770" s="13" customFormat="1">
      <c r="A770" s="13"/>
      <c r="B770" s="239"/>
      <c r="C770" s="240"/>
      <c r="D770" s="232" t="s">
        <v>177</v>
      </c>
      <c r="E770" s="241" t="s">
        <v>1</v>
      </c>
      <c r="F770" s="242" t="s">
        <v>876</v>
      </c>
      <c r="G770" s="240"/>
      <c r="H770" s="241" t="s">
        <v>1</v>
      </c>
      <c r="I770" s="243"/>
      <c r="J770" s="240"/>
      <c r="K770" s="240"/>
      <c r="L770" s="244"/>
      <c r="M770" s="245"/>
      <c r="N770" s="246"/>
      <c r="O770" s="246"/>
      <c r="P770" s="246"/>
      <c r="Q770" s="246"/>
      <c r="R770" s="246"/>
      <c r="S770" s="246"/>
      <c r="T770" s="24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8" t="s">
        <v>177</v>
      </c>
      <c r="AU770" s="248" t="s">
        <v>86</v>
      </c>
      <c r="AV770" s="13" t="s">
        <v>84</v>
      </c>
      <c r="AW770" s="13" t="s">
        <v>32</v>
      </c>
      <c r="AX770" s="13" t="s">
        <v>76</v>
      </c>
      <c r="AY770" s="248" t="s">
        <v>164</v>
      </c>
    </row>
    <row r="771" s="13" customFormat="1">
      <c r="A771" s="13"/>
      <c r="B771" s="239"/>
      <c r="C771" s="240"/>
      <c r="D771" s="232" t="s">
        <v>177</v>
      </c>
      <c r="E771" s="241" t="s">
        <v>1</v>
      </c>
      <c r="F771" s="242" t="s">
        <v>883</v>
      </c>
      <c r="G771" s="240"/>
      <c r="H771" s="241" t="s">
        <v>1</v>
      </c>
      <c r="I771" s="243"/>
      <c r="J771" s="240"/>
      <c r="K771" s="240"/>
      <c r="L771" s="244"/>
      <c r="M771" s="245"/>
      <c r="N771" s="246"/>
      <c r="O771" s="246"/>
      <c r="P771" s="246"/>
      <c r="Q771" s="246"/>
      <c r="R771" s="246"/>
      <c r="S771" s="246"/>
      <c r="T771" s="247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8" t="s">
        <v>177</v>
      </c>
      <c r="AU771" s="248" t="s">
        <v>86</v>
      </c>
      <c r="AV771" s="13" t="s">
        <v>84</v>
      </c>
      <c r="AW771" s="13" t="s">
        <v>32</v>
      </c>
      <c r="AX771" s="13" t="s">
        <v>76</v>
      </c>
      <c r="AY771" s="248" t="s">
        <v>164</v>
      </c>
    </row>
    <row r="772" s="14" customFormat="1">
      <c r="A772" s="14"/>
      <c r="B772" s="249"/>
      <c r="C772" s="250"/>
      <c r="D772" s="232" t="s">
        <v>177</v>
      </c>
      <c r="E772" s="251" t="s">
        <v>1</v>
      </c>
      <c r="F772" s="252" t="s">
        <v>900</v>
      </c>
      <c r="G772" s="250"/>
      <c r="H772" s="253">
        <v>168</v>
      </c>
      <c r="I772" s="254"/>
      <c r="J772" s="250"/>
      <c r="K772" s="250"/>
      <c r="L772" s="255"/>
      <c r="M772" s="256"/>
      <c r="N772" s="257"/>
      <c r="O772" s="257"/>
      <c r="P772" s="257"/>
      <c r="Q772" s="257"/>
      <c r="R772" s="257"/>
      <c r="S772" s="257"/>
      <c r="T772" s="258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9" t="s">
        <v>177</v>
      </c>
      <c r="AU772" s="259" t="s">
        <v>86</v>
      </c>
      <c r="AV772" s="14" t="s">
        <v>86</v>
      </c>
      <c r="AW772" s="14" t="s">
        <v>32</v>
      </c>
      <c r="AX772" s="14" t="s">
        <v>76</v>
      </c>
      <c r="AY772" s="259" t="s">
        <v>164</v>
      </c>
    </row>
    <row r="773" s="15" customFormat="1">
      <c r="A773" s="15"/>
      <c r="B773" s="260"/>
      <c r="C773" s="261"/>
      <c r="D773" s="232" t="s">
        <v>177</v>
      </c>
      <c r="E773" s="262" t="s">
        <v>1</v>
      </c>
      <c r="F773" s="263" t="s">
        <v>179</v>
      </c>
      <c r="G773" s="261"/>
      <c r="H773" s="264">
        <v>168</v>
      </c>
      <c r="I773" s="265"/>
      <c r="J773" s="261"/>
      <c r="K773" s="261"/>
      <c r="L773" s="266"/>
      <c r="M773" s="267"/>
      <c r="N773" s="268"/>
      <c r="O773" s="268"/>
      <c r="P773" s="268"/>
      <c r="Q773" s="268"/>
      <c r="R773" s="268"/>
      <c r="S773" s="268"/>
      <c r="T773" s="269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70" t="s">
        <v>177</v>
      </c>
      <c r="AU773" s="270" t="s">
        <v>86</v>
      </c>
      <c r="AV773" s="15" t="s">
        <v>171</v>
      </c>
      <c r="AW773" s="15" t="s">
        <v>32</v>
      </c>
      <c r="AX773" s="15" t="s">
        <v>84</v>
      </c>
      <c r="AY773" s="270" t="s">
        <v>164</v>
      </c>
    </row>
    <row r="774" s="2" customFormat="1" ht="37.8" customHeight="1">
      <c r="A774" s="39"/>
      <c r="B774" s="40"/>
      <c r="C774" s="219" t="s">
        <v>901</v>
      </c>
      <c r="D774" s="219" t="s">
        <v>166</v>
      </c>
      <c r="E774" s="220" t="s">
        <v>902</v>
      </c>
      <c r="F774" s="221" t="s">
        <v>903</v>
      </c>
      <c r="G774" s="222" t="s">
        <v>188</v>
      </c>
      <c r="H774" s="223">
        <v>16.5</v>
      </c>
      <c r="I774" s="224"/>
      <c r="J774" s="225">
        <f>ROUND(I774*H774,2)</f>
        <v>0</v>
      </c>
      <c r="K774" s="221" t="s">
        <v>1</v>
      </c>
      <c r="L774" s="45"/>
      <c r="M774" s="226" t="s">
        <v>1</v>
      </c>
      <c r="N774" s="227" t="s">
        <v>41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0</v>
      </c>
      <c r="T774" s="229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171</v>
      </c>
      <c r="AT774" s="230" t="s">
        <v>166</v>
      </c>
      <c r="AU774" s="230" t="s">
        <v>86</v>
      </c>
      <c r="AY774" s="18" t="s">
        <v>164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84</v>
      </c>
      <c r="BK774" s="231">
        <f>ROUND(I774*H774,2)</f>
        <v>0</v>
      </c>
      <c r="BL774" s="18" t="s">
        <v>171</v>
      </c>
      <c r="BM774" s="230" t="s">
        <v>904</v>
      </c>
    </row>
    <row r="775" s="2" customFormat="1">
      <c r="A775" s="39"/>
      <c r="B775" s="40"/>
      <c r="C775" s="41"/>
      <c r="D775" s="232" t="s">
        <v>173</v>
      </c>
      <c r="E775" s="41"/>
      <c r="F775" s="233" t="s">
        <v>903</v>
      </c>
      <c r="G775" s="41"/>
      <c r="H775" s="41"/>
      <c r="I775" s="234"/>
      <c r="J775" s="41"/>
      <c r="K775" s="41"/>
      <c r="L775" s="45"/>
      <c r="M775" s="235"/>
      <c r="N775" s="236"/>
      <c r="O775" s="92"/>
      <c r="P775" s="92"/>
      <c r="Q775" s="92"/>
      <c r="R775" s="92"/>
      <c r="S775" s="92"/>
      <c r="T775" s="93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173</v>
      </c>
      <c r="AU775" s="18" t="s">
        <v>86</v>
      </c>
    </row>
    <row r="776" s="13" customFormat="1">
      <c r="A776" s="13"/>
      <c r="B776" s="239"/>
      <c r="C776" s="240"/>
      <c r="D776" s="232" t="s">
        <v>177</v>
      </c>
      <c r="E776" s="241" t="s">
        <v>1</v>
      </c>
      <c r="F776" s="242" t="s">
        <v>876</v>
      </c>
      <c r="G776" s="240"/>
      <c r="H776" s="241" t="s">
        <v>1</v>
      </c>
      <c r="I776" s="243"/>
      <c r="J776" s="240"/>
      <c r="K776" s="240"/>
      <c r="L776" s="244"/>
      <c r="M776" s="245"/>
      <c r="N776" s="246"/>
      <c r="O776" s="246"/>
      <c r="P776" s="246"/>
      <c r="Q776" s="246"/>
      <c r="R776" s="246"/>
      <c r="S776" s="246"/>
      <c r="T776" s="24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8" t="s">
        <v>177</v>
      </c>
      <c r="AU776" s="248" t="s">
        <v>86</v>
      </c>
      <c r="AV776" s="13" t="s">
        <v>84</v>
      </c>
      <c r="AW776" s="13" t="s">
        <v>32</v>
      </c>
      <c r="AX776" s="13" t="s">
        <v>76</v>
      </c>
      <c r="AY776" s="248" t="s">
        <v>164</v>
      </c>
    </row>
    <row r="777" s="13" customFormat="1">
      <c r="A777" s="13"/>
      <c r="B777" s="239"/>
      <c r="C777" s="240"/>
      <c r="D777" s="232" t="s">
        <v>177</v>
      </c>
      <c r="E777" s="241" t="s">
        <v>1</v>
      </c>
      <c r="F777" s="242" t="s">
        <v>883</v>
      </c>
      <c r="G777" s="240"/>
      <c r="H777" s="241" t="s">
        <v>1</v>
      </c>
      <c r="I777" s="243"/>
      <c r="J777" s="240"/>
      <c r="K777" s="240"/>
      <c r="L777" s="244"/>
      <c r="M777" s="245"/>
      <c r="N777" s="246"/>
      <c r="O777" s="246"/>
      <c r="P777" s="246"/>
      <c r="Q777" s="246"/>
      <c r="R777" s="246"/>
      <c r="S777" s="246"/>
      <c r="T777" s="247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8" t="s">
        <v>177</v>
      </c>
      <c r="AU777" s="248" t="s">
        <v>86</v>
      </c>
      <c r="AV777" s="13" t="s">
        <v>84</v>
      </c>
      <c r="AW777" s="13" t="s">
        <v>32</v>
      </c>
      <c r="AX777" s="13" t="s">
        <v>76</v>
      </c>
      <c r="AY777" s="248" t="s">
        <v>164</v>
      </c>
    </row>
    <row r="778" s="14" customFormat="1">
      <c r="A778" s="14"/>
      <c r="B778" s="249"/>
      <c r="C778" s="250"/>
      <c r="D778" s="232" t="s">
        <v>177</v>
      </c>
      <c r="E778" s="251" t="s">
        <v>1</v>
      </c>
      <c r="F778" s="252" t="s">
        <v>905</v>
      </c>
      <c r="G778" s="250"/>
      <c r="H778" s="253">
        <v>16.5</v>
      </c>
      <c r="I778" s="254"/>
      <c r="J778" s="250"/>
      <c r="K778" s="250"/>
      <c r="L778" s="255"/>
      <c r="M778" s="256"/>
      <c r="N778" s="257"/>
      <c r="O778" s="257"/>
      <c r="P778" s="257"/>
      <c r="Q778" s="257"/>
      <c r="R778" s="257"/>
      <c r="S778" s="257"/>
      <c r="T778" s="258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9" t="s">
        <v>177</v>
      </c>
      <c r="AU778" s="259" t="s">
        <v>86</v>
      </c>
      <c r="AV778" s="14" t="s">
        <v>86</v>
      </c>
      <c r="AW778" s="14" t="s">
        <v>32</v>
      </c>
      <c r="AX778" s="14" t="s">
        <v>76</v>
      </c>
      <c r="AY778" s="259" t="s">
        <v>164</v>
      </c>
    </row>
    <row r="779" s="15" customFormat="1">
      <c r="A779" s="15"/>
      <c r="B779" s="260"/>
      <c r="C779" s="261"/>
      <c r="D779" s="232" t="s">
        <v>177</v>
      </c>
      <c r="E779" s="262" t="s">
        <v>1</v>
      </c>
      <c r="F779" s="263" t="s">
        <v>179</v>
      </c>
      <c r="G779" s="261"/>
      <c r="H779" s="264">
        <v>16.5</v>
      </c>
      <c r="I779" s="265"/>
      <c r="J779" s="261"/>
      <c r="K779" s="261"/>
      <c r="L779" s="266"/>
      <c r="M779" s="267"/>
      <c r="N779" s="268"/>
      <c r="O779" s="268"/>
      <c r="P779" s="268"/>
      <c r="Q779" s="268"/>
      <c r="R779" s="268"/>
      <c r="S779" s="268"/>
      <c r="T779" s="269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70" t="s">
        <v>177</v>
      </c>
      <c r="AU779" s="270" t="s">
        <v>86</v>
      </c>
      <c r="AV779" s="15" t="s">
        <v>171</v>
      </c>
      <c r="AW779" s="15" t="s">
        <v>32</v>
      </c>
      <c r="AX779" s="15" t="s">
        <v>84</v>
      </c>
      <c r="AY779" s="270" t="s">
        <v>164</v>
      </c>
    </row>
    <row r="780" s="2" customFormat="1" ht="62.7" customHeight="1">
      <c r="A780" s="39"/>
      <c r="B780" s="40"/>
      <c r="C780" s="219" t="s">
        <v>906</v>
      </c>
      <c r="D780" s="219" t="s">
        <v>166</v>
      </c>
      <c r="E780" s="220" t="s">
        <v>907</v>
      </c>
      <c r="F780" s="221" t="s">
        <v>908</v>
      </c>
      <c r="G780" s="222" t="s">
        <v>188</v>
      </c>
      <c r="H780" s="223">
        <v>129</v>
      </c>
      <c r="I780" s="224"/>
      <c r="J780" s="225">
        <f>ROUND(I780*H780,2)</f>
        <v>0</v>
      </c>
      <c r="K780" s="221" t="s">
        <v>1</v>
      </c>
      <c r="L780" s="45"/>
      <c r="M780" s="226" t="s">
        <v>1</v>
      </c>
      <c r="N780" s="227" t="s">
        <v>41</v>
      </c>
      <c r="O780" s="92"/>
      <c r="P780" s="228">
        <f>O780*H780</f>
        <v>0</v>
      </c>
      <c r="Q780" s="228">
        <v>0</v>
      </c>
      <c r="R780" s="228">
        <f>Q780*H780</f>
        <v>0</v>
      </c>
      <c r="S780" s="228">
        <v>0</v>
      </c>
      <c r="T780" s="229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30" t="s">
        <v>171</v>
      </c>
      <c r="AT780" s="230" t="s">
        <v>166</v>
      </c>
      <c r="AU780" s="230" t="s">
        <v>86</v>
      </c>
      <c r="AY780" s="18" t="s">
        <v>164</v>
      </c>
      <c r="BE780" s="231">
        <f>IF(N780="základní",J780,0)</f>
        <v>0</v>
      </c>
      <c r="BF780" s="231">
        <f>IF(N780="snížená",J780,0)</f>
        <v>0</v>
      </c>
      <c r="BG780" s="231">
        <f>IF(N780="zákl. přenesená",J780,0)</f>
        <v>0</v>
      </c>
      <c r="BH780" s="231">
        <f>IF(N780="sníž. přenesená",J780,0)</f>
        <v>0</v>
      </c>
      <c r="BI780" s="231">
        <f>IF(N780="nulová",J780,0)</f>
        <v>0</v>
      </c>
      <c r="BJ780" s="18" t="s">
        <v>84</v>
      </c>
      <c r="BK780" s="231">
        <f>ROUND(I780*H780,2)</f>
        <v>0</v>
      </c>
      <c r="BL780" s="18" t="s">
        <v>171</v>
      </c>
      <c r="BM780" s="230" t="s">
        <v>909</v>
      </c>
    </row>
    <row r="781" s="2" customFormat="1">
      <c r="A781" s="39"/>
      <c r="B781" s="40"/>
      <c r="C781" s="41"/>
      <c r="D781" s="232" t="s">
        <v>173</v>
      </c>
      <c r="E781" s="41"/>
      <c r="F781" s="233" t="s">
        <v>908</v>
      </c>
      <c r="G781" s="41"/>
      <c r="H781" s="41"/>
      <c r="I781" s="234"/>
      <c r="J781" s="41"/>
      <c r="K781" s="41"/>
      <c r="L781" s="45"/>
      <c r="M781" s="235"/>
      <c r="N781" s="236"/>
      <c r="O781" s="92"/>
      <c r="P781" s="92"/>
      <c r="Q781" s="92"/>
      <c r="R781" s="92"/>
      <c r="S781" s="92"/>
      <c r="T781" s="93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173</v>
      </c>
      <c r="AU781" s="18" t="s">
        <v>86</v>
      </c>
    </row>
    <row r="782" s="13" customFormat="1">
      <c r="A782" s="13"/>
      <c r="B782" s="239"/>
      <c r="C782" s="240"/>
      <c r="D782" s="232" t="s">
        <v>177</v>
      </c>
      <c r="E782" s="241" t="s">
        <v>1</v>
      </c>
      <c r="F782" s="242" t="s">
        <v>910</v>
      </c>
      <c r="G782" s="240"/>
      <c r="H782" s="241" t="s">
        <v>1</v>
      </c>
      <c r="I782" s="243"/>
      <c r="J782" s="240"/>
      <c r="K782" s="240"/>
      <c r="L782" s="244"/>
      <c r="M782" s="245"/>
      <c r="N782" s="246"/>
      <c r="O782" s="246"/>
      <c r="P782" s="246"/>
      <c r="Q782" s="246"/>
      <c r="R782" s="246"/>
      <c r="S782" s="246"/>
      <c r="T782" s="24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8" t="s">
        <v>177</v>
      </c>
      <c r="AU782" s="248" t="s">
        <v>86</v>
      </c>
      <c r="AV782" s="13" t="s">
        <v>84</v>
      </c>
      <c r="AW782" s="13" t="s">
        <v>32</v>
      </c>
      <c r="AX782" s="13" t="s">
        <v>76</v>
      </c>
      <c r="AY782" s="248" t="s">
        <v>164</v>
      </c>
    </row>
    <row r="783" s="13" customFormat="1">
      <c r="A783" s="13"/>
      <c r="B783" s="239"/>
      <c r="C783" s="240"/>
      <c r="D783" s="232" t="s">
        <v>177</v>
      </c>
      <c r="E783" s="241" t="s">
        <v>1</v>
      </c>
      <c r="F783" s="242" t="s">
        <v>883</v>
      </c>
      <c r="G783" s="240"/>
      <c r="H783" s="241" t="s">
        <v>1</v>
      </c>
      <c r="I783" s="243"/>
      <c r="J783" s="240"/>
      <c r="K783" s="240"/>
      <c r="L783" s="244"/>
      <c r="M783" s="245"/>
      <c r="N783" s="246"/>
      <c r="O783" s="246"/>
      <c r="P783" s="246"/>
      <c r="Q783" s="246"/>
      <c r="R783" s="246"/>
      <c r="S783" s="246"/>
      <c r="T783" s="24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8" t="s">
        <v>177</v>
      </c>
      <c r="AU783" s="248" t="s">
        <v>86</v>
      </c>
      <c r="AV783" s="13" t="s">
        <v>84</v>
      </c>
      <c r="AW783" s="13" t="s">
        <v>32</v>
      </c>
      <c r="AX783" s="13" t="s">
        <v>76</v>
      </c>
      <c r="AY783" s="248" t="s">
        <v>164</v>
      </c>
    </row>
    <row r="784" s="14" customFormat="1">
      <c r="A784" s="14"/>
      <c r="B784" s="249"/>
      <c r="C784" s="250"/>
      <c r="D784" s="232" t="s">
        <v>177</v>
      </c>
      <c r="E784" s="251" t="s">
        <v>1</v>
      </c>
      <c r="F784" s="252" t="s">
        <v>911</v>
      </c>
      <c r="G784" s="250"/>
      <c r="H784" s="253">
        <v>129</v>
      </c>
      <c r="I784" s="254"/>
      <c r="J784" s="250"/>
      <c r="K784" s="250"/>
      <c r="L784" s="255"/>
      <c r="M784" s="256"/>
      <c r="N784" s="257"/>
      <c r="O784" s="257"/>
      <c r="P784" s="257"/>
      <c r="Q784" s="257"/>
      <c r="R784" s="257"/>
      <c r="S784" s="257"/>
      <c r="T784" s="258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9" t="s">
        <v>177</v>
      </c>
      <c r="AU784" s="259" t="s">
        <v>86</v>
      </c>
      <c r="AV784" s="14" t="s">
        <v>86</v>
      </c>
      <c r="AW784" s="14" t="s">
        <v>32</v>
      </c>
      <c r="AX784" s="14" t="s">
        <v>76</v>
      </c>
      <c r="AY784" s="259" t="s">
        <v>164</v>
      </c>
    </row>
    <row r="785" s="15" customFormat="1">
      <c r="A785" s="15"/>
      <c r="B785" s="260"/>
      <c r="C785" s="261"/>
      <c r="D785" s="232" t="s">
        <v>177</v>
      </c>
      <c r="E785" s="262" t="s">
        <v>1</v>
      </c>
      <c r="F785" s="263" t="s">
        <v>179</v>
      </c>
      <c r="G785" s="261"/>
      <c r="H785" s="264">
        <v>129</v>
      </c>
      <c r="I785" s="265"/>
      <c r="J785" s="261"/>
      <c r="K785" s="261"/>
      <c r="L785" s="266"/>
      <c r="M785" s="267"/>
      <c r="N785" s="268"/>
      <c r="O785" s="268"/>
      <c r="P785" s="268"/>
      <c r="Q785" s="268"/>
      <c r="R785" s="268"/>
      <c r="S785" s="268"/>
      <c r="T785" s="269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70" t="s">
        <v>177</v>
      </c>
      <c r="AU785" s="270" t="s">
        <v>86</v>
      </c>
      <c r="AV785" s="15" t="s">
        <v>171</v>
      </c>
      <c r="AW785" s="15" t="s">
        <v>32</v>
      </c>
      <c r="AX785" s="15" t="s">
        <v>84</v>
      </c>
      <c r="AY785" s="270" t="s">
        <v>164</v>
      </c>
    </row>
    <row r="786" s="2" customFormat="1" ht="55.5" customHeight="1">
      <c r="A786" s="39"/>
      <c r="B786" s="40"/>
      <c r="C786" s="219" t="s">
        <v>912</v>
      </c>
      <c r="D786" s="219" t="s">
        <v>166</v>
      </c>
      <c r="E786" s="220" t="s">
        <v>913</v>
      </c>
      <c r="F786" s="221" t="s">
        <v>914</v>
      </c>
      <c r="G786" s="222" t="s">
        <v>188</v>
      </c>
      <c r="H786" s="223">
        <v>41.591999999999999</v>
      </c>
      <c r="I786" s="224"/>
      <c r="J786" s="225">
        <f>ROUND(I786*H786,2)</f>
        <v>0</v>
      </c>
      <c r="K786" s="221" t="s">
        <v>1</v>
      </c>
      <c r="L786" s="45"/>
      <c r="M786" s="226" t="s">
        <v>1</v>
      </c>
      <c r="N786" s="227" t="s">
        <v>41</v>
      </c>
      <c r="O786" s="92"/>
      <c r="P786" s="228">
        <f>O786*H786</f>
        <v>0</v>
      </c>
      <c r="Q786" s="228">
        <v>0</v>
      </c>
      <c r="R786" s="228">
        <f>Q786*H786</f>
        <v>0</v>
      </c>
      <c r="S786" s="228">
        <v>0</v>
      </c>
      <c r="T786" s="229">
        <f>S786*H786</f>
        <v>0</v>
      </c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R786" s="230" t="s">
        <v>171</v>
      </c>
      <c r="AT786" s="230" t="s">
        <v>166</v>
      </c>
      <c r="AU786" s="230" t="s">
        <v>86</v>
      </c>
      <c r="AY786" s="18" t="s">
        <v>164</v>
      </c>
      <c r="BE786" s="231">
        <f>IF(N786="základní",J786,0)</f>
        <v>0</v>
      </c>
      <c r="BF786" s="231">
        <f>IF(N786="snížená",J786,0)</f>
        <v>0</v>
      </c>
      <c r="BG786" s="231">
        <f>IF(N786="zákl. přenesená",J786,0)</f>
        <v>0</v>
      </c>
      <c r="BH786" s="231">
        <f>IF(N786="sníž. přenesená",J786,0)</f>
        <v>0</v>
      </c>
      <c r="BI786" s="231">
        <f>IF(N786="nulová",J786,0)</f>
        <v>0</v>
      </c>
      <c r="BJ786" s="18" t="s">
        <v>84</v>
      </c>
      <c r="BK786" s="231">
        <f>ROUND(I786*H786,2)</f>
        <v>0</v>
      </c>
      <c r="BL786" s="18" t="s">
        <v>171</v>
      </c>
      <c r="BM786" s="230" t="s">
        <v>915</v>
      </c>
    </row>
    <row r="787" s="2" customFormat="1">
      <c r="A787" s="39"/>
      <c r="B787" s="40"/>
      <c r="C787" s="41"/>
      <c r="D787" s="232" t="s">
        <v>173</v>
      </c>
      <c r="E787" s="41"/>
      <c r="F787" s="233" t="s">
        <v>914</v>
      </c>
      <c r="G787" s="41"/>
      <c r="H787" s="41"/>
      <c r="I787" s="234"/>
      <c r="J787" s="41"/>
      <c r="K787" s="41"/>
      <c r="L787" s="45"/>
      <c r="M787" s="235"/>
      <c r="N787" s="236"/>
      <c r="O787" s="92"/>
      <c r="P787" s="92"/>
      <c r="Q787" s="92"/>
      <c r="R787" s="92"/>
      <c r="S787" s="92"/>
      <c r="T787" s="93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T787" s="18" t="s">
        <v>173</v>
      </c>
      <c r="AU787" s="18" t="s">
        <v>86</v>
      </c>
    </row>
    <row r="788" s="13" customFormat="1">
      <c r="A788" s="13"/>
      <c r="B788" s="239"/>
      <c r="C788" s="240"/>
      <c r="D788" s="232" t="s">
        <v>177</v>
      </c>
      <c r="E788" s="241" t="s">
        <v>1</v>
      </c>
      <c r="F788" s="242" t="s">
        <v>877</v>
      </c>
      <c r="G788" s="240"/>
      <c r="H788" s="241" t="s">
        <v>1</v>
      </c>
      <c r="I788" s="243"/>
      <c r="J788" s="240"/>
      <c r="K788" s="240"/>
      <c r="L788" s="244"/>
      <c r="M788" s="245"/>
      <c r="N788" s="246"/>
      <c r="O788" s="246"/>
      <c r="P788" s="246"/>
      <c r="Q788" s="246"/>
      <c r="R788" s="246"/>
      <c r="S788" s="246"/>
      <c r="T788" s="247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8" t="s">
        <v>177</v>
      </c>
      <c r="AU788" s="248" t="s">
        <v>86</v>
      </c>
      <c r="AV788" s="13" t="s">
        <v>84</v>
      </c>
      <c r="AW788" s="13" t="s">
        <v>32</v>
      </c>
      <c r="AX788" s="13" t="s">
        <v>76</v>
      </c>
      <c r="AY788" s="248" t="s">
        <v>164</v>
      </c>
    </row>
    <row r="789" s="14" customFormat="1">
      <c r="A789" s="14"/>
      <c r="B789" s="249"/>
      <c r="C789" s="250"/>
      <c r="D789" s="232" t="s">
        <v>177</v>
      </c>
      <c r="E789" s="251" t="s">
        <v>1</v>
      </c>
      <c r="F789" s="252" t="s">
        <v>916</v>
      </c>
      <c r="G789" s="250"/>
      <c r="H789" s="253">
        <v>41.591999999999999</v>
      </c>
      <c r="I789" s="254"/>
      <c r="J789" s="250"/>
      <c r="K789" s="250"/>
      <c r="L789" s="255"/>
      <c r="M789" s="256"/>
      <c r="N789" s="257"/>
      <c r="O789" s="257"/>
      <c r="P789" s="257"/>
      <c r="Q789" s="257"/>
      <c r="R789" s="257"/>
      <c r="S789" s="257"/>
      <c r="T789" s="258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9" t="s">
        <v>177</v>
      </c>
      <c r="AU789" s="259" t="s">
        <v>86</v>
      </c>
      <c r="AV789" s="14" t="s">
        <v>86</v>
      </c>
      <c r="AW789" s="14" t="s">
        <v>32</v>
      </c>
      <c r="AX789" s="14" t="s">
        <v>76</v>
      </c>
      <c r="AY789" s="259" t="s">
        <v>164</v>
      </c>
    </row>
    <row r="790" s="15" customFormat="1">
      <c r="A790" s="15"/>
      <c r="B790" s="260"/>
      <c r="C790" s="261"/>
      <c r="D790" s="232" t="s">
        <v>177</v>
      </c>
      <c r="E790" s="262" t="s">
        <v>1</v>
      </c>
      <c r="F790" s="263" t="s">
        <v>179</v>
      </c>
      <c r="G790" s="261"/>
      <c r="H790" s="264">
        <v>41.591999999999999</v>
      </c>
      <c r="I790" s="265"/>
      <c r="J790" s="261"/>
      <c r="K790" s="261"/>
      <c r="L790" s="266"/>
      <c r="M790" s="267"/>
      <c r="N790" s="268"/>
      <c r="O790" s="268"/>
      <c r="P790" s="268"/>
      <c r="Q790" s="268"/>
      <c r="R790" s="268"/>
      <c r="S790" s="268"/>
      <c r="T790" s="269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0" t="s">
        <v>177</v>
      </c>
      <c r="AU790" s="270" t="s">
        <v>86</v>
      </c>
      <c r="AV790" s="15" t="s">
        <v>171</v>
      </c>
      <c r="AW790" s="15" t="s">
        <v>32</v>
      </c>
      <c r="AX790" s="15" t="s">
        <v>84</v>
      </c>
      <c r="AY790" s="270" t="s">
        <v>164</v>
      </c>
    </row>
    <row r="791" s="2" customFormat="1" ht="44.25" customHeight="1">
      <c r="A791" s="39"/>
      <c r="B791" s="40"/>
      <c r="C791" s="219" t="s">
        <v>917</v>
      </c>
      <c r="D791" s="219" t="s">
        <v>166</v>
      </c>
      <c r="E791" s="220" t="s">
        <v>918</v>
      </c>
      <c r="F791" s="221" t="s">
        <v>919</v>
      </c>
      <c r="G791" s="222" t="s">
        <v>188</v>
      </c>
      <c r="H791" s="223">
        <v>694</v>
      </c>
      <c r="I791" s="224"/>
      <c r="J791" s="225">
        <f>ROUND(I791*H791,2)</f>
        <v>0</v>
      </c>
      <c r="K791" s="221" t="s">
        <v>1</v>
      </c>
      <c r="L791" s="45"/>
      <c r="M791" s="226" t="s">
        <v>1</v>
      </c>
      <c r="N791" s="227" t="s">
        <v>41</v>
      </c>
      <c r="O791" s="92"/>
      <c r="P791" s="228">
        <f>O791*H791</f>
        <v>0</v>
      </c>
      <c r="Q791" s="228">
        <v>0</v>
      </c>
      <c r="R791" s="228">
        <f>Q791*H791</f>
        <v>0</v>
      </c>
      <c r="S791" s="228">
        <v>0</v>
      </c>
      <c r="T791" s="229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30" t="s">
        <v>171</v>
      </c>
      <c r="AT791" s="230" t="s">
        <v>166</v>
      </c>
      <c r="AU791" s="230" t="s">
        <v>86</v>
      </c>
      <c r="AY791" s="18" t="s">
        <v>164</v>
      </c>
      <c r="BE791" s="231">
        <f>IF(N791="základní",J791,0)</f>
        <v>0</v>
      </c>
      <c r="BF791" s="231">
        <f>IF(N791="snížená",J791,0)</f>
        <v>0</v>
      </c>
      <c r="BG791" s="231">
        <f>IF(N791="zákl. přenesená",J791,0)</f>
        <v>0</v>
      </c>
      <c r="BH791" s="231">
        <f>IF(N791="sníž. přenesená",J791,0)</f>
        <v>0</v>
      </c>
      <c r="BI791" s="231">
        <f>IF(N791="nulová",J791,0)</f>
        <v>0</v>
      </c>
      <c r="BJ791" s="18" t="s">
        <v>84</v>
      </c>
      <c r="BK791" s="231">
        <f>ROUND(I791*H791,2)</f>
        <v>0</v>
      </c>
      <c r="BL791" s="18" t="s">
        <v>171</v>
      </c>
      <c r="BM791" s="230" t="s">
        <v>920</v>
      </c>
    </row>
    <row r="792" s="2" customFormat="1">
      <c r="A792" s="39"/>
      <c r="B792" s="40"/>
      <c r="C792" s="41"/>
      <c r="D792" s="232" t="s">
        <v>173</v>
      </c>
      <c r="E792" s="41"/>
      <c r="F792" s="233" t="s">
        <v>919</v>
      </c>
      <c r="G792" s="41"/>
      <c r="H792" s="41"/>
      <c r="I792" s="234"/>
      <c r="J792" s="41"/>
      <c r="K792" s="41"/>
      <c r="L792" s="45"/>
      <c r="M792" s="235"/>
      <c r="N792" s="236"/>
      <c r="O792" s="92"/>
      <c r="P792" s="92"/>
      <c r="Q792" s="92"/>
      <c r="R792" s="92"/>
      <c r="S792" s="92"/>
      <c r="T792" s="93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T792" s="18" t="s">
        <v>173</v>
      </c>
      <c r="AU792" s="18" t="s">
        <v>86</v>
      </c>
    </row>
    <row r="793" s="2" customFormat="1" ht="24.15" customHeight="1">
      <c r="A793" s="39"/>
      <c r="B793" s="40"/>
      <c r="C793" s="219" t="s">
        <v>921</v>
      </c>
      <c r="D793" s="219" t="s">
        <v>166</v>
      </c>
      <c r="E793" s="220" t="s">
        <v>922</v>
      </c>
      <c r="F793" s="221" t="s">
        <v>923</v>
      </c>
      <c r="G793" s="222" t="s">
        <v>188</v>
      </c>
      <c r="H793" s="223">
        <v>600</v>
      </c>
      <c r="I793" s="224"/>
      <c r="J793" s="225">
        <f>ROUND(I793*H793,2)</f>
        <v>0</v>
      </c>
      <c r="K793" s="221" t="s">
        <v>1</v>
      </c>
      <c r="L793" s="45"/>
      <c r="M793" s="226" t="s">
        <v>1</v>
      </c>
      <c r="N793" s="227" t="s">
        <v>41</v>
      </c>
      <c r="O793" s="92"/>
      <c r="P793" s="228">
        <f>O793*H793</f>
        <v>0</v>
      </c>
      <c r="Q793" s="228">
        <v>0</v>
      </c>
      <c r="R793" s="228">
        <f>Q793*H793</f>
        <v>0</v>
      </c>
      <c r="S793" s="228">
        <v>0</v>
      </c>
      <c r="T793" s="229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171</v>
      </c>
      <c r="AT793" s="230" t="s">
        <v>166</v>
      </c>
      <c r="AU793" s="230" t="s">
        <v>86</v>
      </c>
      <c r="AY793" s="18" t="s">
        <v>164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84</v>
      </c>
      <c r="BK793" s="231">
        <f>ROUND(I793*H793,2)</f>
        <v>0</v>
      </c>
      <c r="BL793" s="18" t="s">
        <v>171</v>
      </c>
      <c r="BM793" s="230" t="s">
        <v>924</v>
      </c>
    </row>
    <row r="794" s="2" customFormat="1">
      <c r="A794" s="39"/>
      <c r="B794" s="40"/>
      <c r="C794" s="41"/>
      <c r="D794" s="232" t="s">
        <v>173</v>
      </c>
      <c r="E794" s="41"/>
      <c r="F794" s="233" t="s">
        <v>923</v>
      </c>
      <c r="G794" s="41"/>
      <c r="H794" s="41"/>
      <c r="I794" s="234"/>
      <c r="J794" s="41"/>
      <c r="K794" s="41"/>
      <c r="L794" s="45"/>
      <c r="M794" s="235"/>
      <c r="N794" s="236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173</v>
      </c>
      <c r="AU794" s="18" t="s">
        <v>86</v>
      </c>
    </row>
    <row r="795" s="2" customFormat="1" ht="33" customHeight="1">
      <c r="A795" s="39"/>
      <c r="B795" s="40"/>
      <c r="C795" s="219" t="s">
        <v>925</v>
      </c>
      <c r="D795" s="219" t="s">
        <v>166</v>
      </c>
      <c r="E795" s="220" t="s">
        <v>926</v>
      </c>
      <c r="F795" s="221" t="s">
        <v>927</v>
      </c>
      <c r="G795" s="222" t="s">
        <v>818</v>
      </c>
      <c r="H795" s="292"/>
      <c r="I795" s="224"/>
      <c r="J795" s="225">
        <f>ROUND(I795*H795,2)</f>
        <v>0</v>
      </c>
      <c r="K795" s="221" t="s">
        <v>170</v>
      </c>
      <c r="L795" s="45"/>
      <c r="M795" s="226" t="s">
        <v>1</v>
      </c>
      <c r="N795" s="227" t="s">
        <v>41</v>
      </c>
      <c r="O795" s="92"/>
      <c r="P795" s="228">
        <f>O795*H795</f>
        <v>0</v>
      </c>
      <c r="Q795" s="228">
        <v>0</v>
      </c>
      <c r="R795" s="228">
        <f>Q795*H795</f>
        <v>0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237</v>
      </c>
      <c r="AT795" s="230" t="s">
        <v>166</v>
      </c>
      <c r="AU795" s="230" t="s">
        <v>86</v>
      </c>
      <c r="AY795" s="18" t="s">
        <v>164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84</v>
      </c>
      <c r="BK795" s="231">
        <f>ROUND(I795*H795,2)</f>
        <v>0</v>
      </c>
      <c r="BL795" s="18" t="s">
        <v>237</v>
      </c>
      <c r="BM795" s="230" t="s">
        <v>928</v>
      </c>
    </row>
    <row r="796" s="2" customFormat="1">
      <c r="A796" s="39"/>
      <c r="B796" s="40"/>
      <c r="C796" s="41"/>
      <c r="D796" s="232" t="s">
        <v>173</v>
      </c>
      <c r="E796" s="41"/>
      <c r="F796" s="233" t="s">
        <v>929</v>
      </c>
      <c r="G796" s="41"/>
      <c r="H796" s="41"/>
      <c r="I796" s="234"/>
      <c r="J796" s="41"/>
      <c r="K796" s="41"/>
      <c r="L796" s="45"/>
      <c r="M796" s="235"/>
      <c r="N796" s="236"/>
      <c r="O796" s="92"/>
      <c r="P796" s="92"/>
      <c r="Q796" s="92"/>
      <c r="R796" s="92"/>
      <c r="S796" s="92"/>
      <c r="T796" s="93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T796" s="18" t="s">
        <v>173</v>
      </c>
      <c r="AU796" s="18" t="s">
        <v>86</v>
      </c>
    </row>
    <row r="797" s="2" customFormat="1">
      <c r="A797" s="39"/>
      <c r="B797" s="40"/>
      <c r="C797" s="41"/>
      <c r="D797" s="237" t="s">
        <v>175</v>
      </c>
      <c r="E797" s="41"/>
      <c r="F797" s="238" t="s">
        <v>930</v>
      </c>
      <c r="G797" s="41"/>
      <c r="H797" s="41"/>
      <c r="I797" s="234"/>
      <c r="J797" s="41"/>
      <c r="K797" s="41"/>
      <c r="L797" s="45"/>
      <c r="M797" s="235"/>
      <c r="N797" s="236"/>
      <c r="O797" s="92"/>
      <c r="P797" s="92"/>
      <c r="Q797" s="92"/>
      <c r="R797" s="92"/>
      <c r="S797" s="92"/>
      <c r="T797" s="93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T797" s="18" t="s">
        <v>175</v>
      </c>
      <c r="AU797" s="18" t="s">
        <v>86</v>
      </c>
    </row>
    <row r="798" s="12" customFormat="1" ht="22.8" customHeight="1">
      <c r="A798" s="12"/>
      <c r="B798" s="203"/>
      <c r="C798" s="204"/>
      <c r="D798" s="205" t="s">
        <v>75</v>
      </c>
      <c r="E798" s="217" t="s">
        <v>931</v>
      </c>
      <c r="F798" s="217" t="s">
        <v>932</v>
      </c>
      <c r="G798" s="204"/>
      <c r="H798" s="204"/>
      <c r="I798" s="207"/>
      <c r="J798" s="218">
        <f>BK798</f>
        <v>0</v>
      </c>
      <c r="K798" s="204"/>
      <c r="L798" s="209"/>
      <c r="M798" s="210"/>
      <c r="N798" s="211"/>
      <c r="O798" s="211"/>
      <c r="P798" s="212">
        <f>SUM(P799:P855)</f>
        <v>0</v>
      </c>
      <c r="Q798" s="211"/>
      <c r="R798" s="212">
        <f>SUM(R799:R855)</f>
        <v>0</v>
      </c>
      <c r="S798" s="211"/>
      <c r="T798" s="213">
        <f>SUM(T799:T855)</f>
        <v>2.1061799999999997</v>
      </c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R798" s="214" t="s">
        <v>86</v>
      </c>
      <c r="AT798" s="215" t="s">
        <v>75</v>
      </c>
      <c r="AU798" s="215" t="s">
        <v>84</v>
      </c>
      <c r="AY798" s="214" t="s">
        <v>164</v>
      </c>
      <c r="BK798" s="216">
        <f>SUM(BK799:BK855)</f>
        <v>0</v>
      </c>
    </row>
    <row r="799" s="2" customFormat="1" ht="16.5" customHeight="1">
      <c r="A799" s="39"/>
      <c r="B799" s="40"/>
      <c r="C799" s="219" t="s">
        <v>933</v>
      </c>
      <c r="D799" s="219" t="s">
        <v>166</v>
      </c>
      <c r="E799" s="220" t="s">
        <v>934</v>
      </c>
      <c r="F799" s="221" t="s">
        <v>935</v>
      </c>
      <c r="G799" s="222" t="s">
        <v>169</v>
      </c>
      <c r="H799" s="223">
        <v>1</v>
      </c>
      <c r="I799" s="224"/>
      <c r="J799" s="225">
        <f>ROUND(I799*H799,2)</f>
        <v>0</v>
      </c>
      <c r="K799" s="221" t="s">
        <v>170</v>
      </c>
      <c r="L799" s="45"/>
      <c r="M799" s="226" t="s">
        <v>1</v>
      </c>
      <c r="N799" s="227" t="s">
        <v>41</v>
      </c>
      <c r="O799" s="92"/>
      <c r="P799" s="228">
        <f>O799*H799</f>
        <v>0</v>
      </c>
      <c r="Q799" s="228">
        <v>0</v>
      </c>
      <c r="R799" s="228">
        <f>Q799*H799</f>
        <v>0</v>
      </c>
      <c r="S799" s="228">
        <v>0.044999999999999998</v>
      </c>
      <c r="T799" s="229">
        <f>S799*H799</f>
        <v>0.044999999999999998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0" t="s">
        <v>237</v>
      </c>
      <c r="AT799" s="230" t="s">
        <v>166</v>
      </c>
      <c r="AU799" s="230" t="s">
        <v>86</v>
      </c>
      <c r="AY799" s="18" t="s">
        <v>164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8" t="s">
        <v>84</v>
      </c>
      <c r="BK799" s="231">
        <f>ROUND(I799*H799,2)</f>
        <v>0</v>
      </c>
      <c r="BL799" s="18" t="s">
        <v>237</v>
      </c>
      <c r="BM799" s="230" t="s">
        <v>936</v>
      </c>
    </row>
    <row r="800" s="2" customFormat="1">
      <c r="A800" s="39"/>
      <c r="B800" s="40"/>
      <c r="C800" s="41"/>
      <c r="D800" s="232" t="s">
        <v>173</v>
      </c>
      <c r="E800" s="41"/>
      <c r="F800" s="233" t="s">
        <v>937</v>
      </c>
      <c r="G800" s="41"/>
      <c r="H800" s="41"/>
      <c r="I800" s="234"/>
      <c r="J800" s="41"/>
      <c r="K800" s="41"/>
      <c r="L800" s="45"/>
      <c r="M800" s="235"/>
      <c r="N800" s="236"/>
      <c r="O800" s="92"/>
      <c r="P800" s="92"/>
      <c r="Q800" s="92"/>
      <c r="R800" s="92"/>
      <c r="S800" s="92"/>
      <c r="T800" s="93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T800" s="18" t="s">
        <v>173</v>
      </c>
      <c r="AU800" s="18" t="s">
        <v>86</v>
      </c>
    </row>
    <row r="801" s="2" customFormat="1">
      <c r="A801" s="39"/>
      <c r="B801" s="40"/>
      <c r="C801" s="41"/>
      <c r="D801" s="237" t="s">
        <v>175</v>
      </c>
      <c r="E801" s="41"/>
      <c r="F801" s="238" t="s">
        <v>938</v>
      </c>
      <c r="G801" s="41"/>
      <c r="H801" s="41"/>
      <c r="I801" s="234"/>
      <c r="J801" s="41"/>
      <c r="K801" s="41"/>
      <c r="L801" s="45"/>
      <c r="M801" s="235"/>
      <c r="N801" s="236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175</v>
      </c>
      <c r="AU801" s="18" t="s">
        <v>86</v>
      </c>
    </row>
    <row r="802" s="2" customFormat="1" ht="21.75" customHeight="1">
      <c r="A802" s="39"/>
      <c r="B802" s="40"/>
      <c r="C802" s="219" t="s">
        <v>939</v>
      </c>
      <c r="D802" s="219" t="s">
        <v>166</v>
      </c>
      <c r="E802" s="220" t="s">
        <v>940</v>
      </c>
      <c r="F802" s="221" t="s">
        <v>941</v>
      </c>
      <c r="G802" s="222" t="s">
        <v>169</v>
      </c>
      <c r="H802" s="223">
        <v>1</v>
      </c>
      <c r="I802" s="224"/>
      <c r="J802" s="225">
        <f>ROUND(I802*H802,2)</f>
        <v>0</v>
      </c>
      <c r="K802" s="221" t="s">
        <v>170</v>
      </c>
      <c r="L802" s="45"/>
      <c r="M802" s="226" t="s">
        <v>1</v>
      </c>
      <c r="N802" s="227" t="s">
        <v>41</v>
      </c>
      <c r="O802" s="92"/>
      <c r="P802" s="228">
        <f>O802*H802</f>
        <v>0</v>
      </c>
      <c r="Q802" s="228">
        <v>0</v>
      </c>
      <c r="R802" s="228">
        <f>Q802*H802</f>
        <v>0</v>
      </c>
      <c r="S802" s="228">
        <v>0.025000000000000001</v>
      </c>
      <c r="T802" s="229">
        <f>S802*H802</f>
        <v>0.025000000000000001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0" t="s">
        <v>237</v>
      </c>
      <c r="AT802" s="230" t="s">
        <v>166</v>
      </c>
      <c r="AU802" s="230" t="s">
        <v>86</v>
      </c>
      <c r="AY802" s="18" t="s">
        <v>164</v>
      </c>
      <c r="BE802" s="231">
        <f>IF(N802="základní",J802,0)</f>
        <v>0</v>
      </c>
      <c r="BF802" s="231">
        <f>IF(N802="snížená",J802,0)</f>
        <v>0</v>
      </c>
      <c r="BG802" s="231">
        <f>IF(N802="zákl. přenesená",J802,0)</f>
        <v>0</v>
      </c>
      <c r="BH802" s="231">
        <f>IF(N802="sníž. přenesená",J802,0)</f>
        <v>0</v>
      </c>
      <c r="BI802" s="231">
        <f>IF(N802="nulová",J802,0)</f>
        <v>0</v>
      </c>
      <c r="BJ802" s="18" t="s">
        <v>84</v>
      </c>
      <c r="BK802" s="231">
        <f>ROUND(I802*H802,2)</f>
        <v>0</v>
      </c>
      <c r="BL802" s="18" t="s">
        <v>237</v>
      </c>
      <c r="BM802" s="230" t="s">
        <v>942</v>
      </c>
    </row>
    <row r="803" s="2" customFormat="1">
      <c r="A803" s="39"/>
      <c r="B803" s="40"/>
      <c r="C803" s="41"/>
      <c r="D803" s="232" t="s">
        <v>173</v>
      </c>
      <c r="E803" s="41"/>
      <c r="F803" s="233" t="s">
        <v>943</v>
      </c>
      <c r="G803" s="41"/>
      <c r="H803" s="41"/>
      <c r="I803" s="234"/>
      <c r="J803" s="41"/>
      <c r="K803" s="41"/>
      <c r="L803" s="45"/>
      <c r="M803" s="235"/>
      <c r="N803" s="236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173</v>
      </c>
      <c r="AU803" s="18" t="s">
        <v>86</v>
      </c>
    </row>
    <row r="804" s="2" customFormat="1">
      <c r="A804" s="39"/>
      <c r="B804" s="40"/>
      <c r="C804" s="41"/>
      <c r="D804" s="237" t="s">
        <v>175</v>
      </c>
      <c r="E804" s="41"/>
      <c r="F804" s="238" t="s">
        <v>944</v>
      </c>
      <c r="G804" s="41"/>
      <c r="H804" s="41"/>
      <c r="I804" s="234"/>
      <c r="J804" s="41"/>
      <c r="K804" s="41"/>
      <c r="L804" s="45"/>
      <c r="M804" s="235"/>
      <c r="N804" s="236"/>
      <c r="O804" s="92"/>
      <c r="P804" s="92"/>
      <c r="Q804" s="92"/>
      <c r="R804" s="92"/>
      <c r="S804" s="92"/>
      <c r="T804" s="93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175</v>
      </c>
      <c r="AU804" s="18" t="s">
        <v>86</v>
      </c>
    </row>
    <row r="805" s="2" customFormat="1" ht="24.15" customHeight="1">
      <c r="A805" s="39"/>
      <c r="B805" s="40"/>
      <c r="C805" s="219" t="s">
        <v>945</v>
      </c>
      <c r="D805" s="219" t="s">
        <v>166</v>
      </c>
      <c r="E805" s="220" t="s">
        <v>946</v>
      </c>
      <c r="F805" s="221" t="s">
        <v>947</v>
      </c>
      <c r="G805" s="222" t="s">
        <v>204</v>
      </c>
      <c r="H805" s="223">
        <v>87.189999999999998</v>
      </c>
      <c r="I805" s="224"/>
      <c r="J805" s="225">
        <f>ROUND(I805*H805,2)</f>
        <v>0</v>
      </c>
      <c r="K805" s="221" t="s">
        <v>170</v>
      </c>
      <c r="L805" s="45"/>
      <c r="M805" s="226" t="s">
        <v>1</v>
      </c>
      <c r="N805" s="227" t="s">
        <v>41</v>
      </c>
      <c r="O805" s="92"/>
      <c r="P805" s="228">
        <f>O805*H805</f>
        <v>0</v>
      </c>
      <c r="Q805" s="228">
        <v>0</v>
      </c>
      <c r="R805" s="228">
        <f>Q805*H805</f>
        <v>0</v>
      </c>
      <c r="S805" s="228">
        <v>0.002</v>
      </c>
      <c r="T805" s="229">
        <f>S805*H805</f>
        <v>0.17438000000000001</v>
      </c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R805" s="230" t="s">
        <v>237</v>
      </c>
      <c r="AT805" s="230" t="s">
        <v>166</v>
      </c>
      <c r="AU805" s="230" t="s">
        <v>86</v>
      </c>
      <c r="AY805" s="18" t="s">
        <v>164</v>
      </c>
      <c r="BE805" s="231">
        <f>IF(N805="základní",J805,0)</f>
        <v>0</v>
      </c>
      <c r="BF805" s="231">
        <f>IF(N805="snížená",J805,0)</f>
        <v>0</v>
      </c>
      <c r="BG805" s="231">
        <f>IF(N805="zákl. přenesená",J805,0)</f>
        <v>0</v>
      </c>
      <c r="BH805" s="231">
        <f>IF(N805="sníž. přenesená",J805,0)</f>
        <v>0</v>
      </c>
      <c r="BI805" s="231">
        <f>IF(N805="nulová",J805,0)</f>
        <v>0</v>
      </c>
      <c r="BJ805" s="18" t="s">
        <v>84</v>
      </c>
      <c r="BK805" s="231">
        <f>ROUND(I805*H805,2)</f>
        <v>0</v>
      </c>
      <c r="BL805" s="18" t="s">
        <v>237</v>
      </c>
      <c r="BM805" s="230" t="s">
        <v>948</v>
      </c>
    </row>
    <row r="806" s="2" customFormat="1">
      <c r="A806" s="39"/>
      <c r="B806" s="40"/>
      <c r="C806" s="41"/>
      <c r="D806" s="232" t="s">
        <v>173</v>
      </c>
      <c r="E806" s="41"/>
      <c r="F806" s="233" t="s">
        <v>949</v>
      </c>
      <c r="G806" s="41"/>
      <c r="H806" s="41"/>
      <c r="I806" s="234"/>
      <c r="J806" s="41"/>
      <c r="K806" s="41"/>
      <c r="L806" s="45"/>
      <c r="M806" s="235"/>
      <c r="N806" s="236"/>
      <c r="O806" s="92"/>
      <c r="P806" s="92"/>
      <c r="Q806" s="92"/>
      <c r="R806" s="92"/>
      <c r="S806" s="92"/>
      <c r="T806" s="93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T806" s="18" t="s">
        <v>173</v>
      </c>
      <c r="AU806" s="18" t="s">
        <v>86</v>
      </c>
    </row>
    <row r="807" s="2" customFormat="1">
      <c r="A807" s="39"/>
      <c r="B807" s="40"/>
      <c r="C807" s="41"/>
      <c r="D807" s="237" t="s">
        <v>175</v>
      </c>
      <c r="E807" s="41"/>
      <c r="F807" s="238" t="s">
        <v>950</v>
      </c>
      <c r="G807" s="41"/>
      <c r="H807" s="41"/>
      <c r="I807" s="234"/>
      <c r="J807" s="41"/>
      <c r="K807" s="41"/>
      <c r="L807" s="45"/>
      <c r="M807" s="235"/>
      <c r="N807" s="236"/>
      <c r="O807" s="92"/>
      <c r="P807" s="92"/>
      <c r="Q807" s="92"/>
      <c r="R807" s="92"/>
      <c r="S807" s="92"/>
      <c r="T807" s="93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T807" s="18" t="s">
        <v>175</v>
      </c>
      <c r="AU807" s="18" t="s">
        <v>86</v>
      </c>
    </row>
    <row r="808" s="13" customFormat="1">
      <c r="A808" s="13"/>
      <c r="B808" s="239"/>
      <c r="C808" s="240"/>
      <c r="D808" s="232" t="s">
        <v>177</v>
      </c>
      <c r="E808" s="241" t="s">
        <v>1</v>
      </c>
      <c r="F808" s="242" t="s">
        <v>951</v>
      </c>
      <c r="G808" s="240"/>
      <c r="H808" s="241" t="s">
        <v>1</v>
      </c>
      <c r="I808" s="243"/>
      <c r="J808" s="240"/>
      <c r="K808" s="240"/>
      <c r="L808" s="244"/>
      <c r="M808" s="245"/>
      <c r="N808" s="246"/>
      <c r="O808" s="246"/>
      <c r="P808" s="246"/>
      <c r="Q808" s="246"/>
      <c r="R808" s="246"/>
      <c r="S808" s="246"/>
      <c r="T808" s="24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8" t="s">
        <v>177</v>
      </c>
      <c r="AU808" s="248" t="s">
        <v>86</v>
      </c>
      <c r="AV808" s="13" t="s">
        <v>84</v>
      </c>
      <c r="AW808" s="13" t="s">
        <v>32</v>
      </c>
      <c r="AX808" s="13" t="s">
        <v>76</v>
      </c>
      <c r="AY808" s="248" t="s">
        <v>164</v>
      </c>
    </row>
    <row r="809" s="14" customFormat="1">
      <c r="A809" s="14"/>
      <c r="B809" s="249"/>
      <c r="C809" s="250"/>
      <c r="D809" s="232" t="s">
        <v>177</v>
      </c>
      <c r="E809" s="251" t="s">
        <v>1</v>
      </c>
      <c r="F809" s="252" t="s">
        <v>952</v>
      </c>
      <c r="G809" s="250"/>
      <c r="H809" s="253">
        <v>4.7000000000000002</v>
      </c>
      <c r="I809" s="254"/>
      <c r="J809" s="250"/>
      <c r="K809" s="250"/>
      <c r="L809" s="255"/>
      <c r="M809" s="256"/>
      <c r="N809" s="257"/>
      <c r="O809" s="257"/>
      <c r="P809" s="257"/>
      <c r="Q809" s="257"/>
      <c r="R809" s="257"/>
      <c r="S809" s="257"/>
      <c r="T809" s="258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9" t="s">
        <v>177</v>
      </c>
      <c r="AU809" s="259" t="s">
        <v>86</v>
      </c>
      <c r="AV809" s="14" t="s">
        <v>86</v>
      </c>
      <c r="AW809" s="14" t="s">
        <v>32</v>
      </c>
      <c r="AX809" s="14" t="s">
        <v>76</v>
      </c>
      <c r="AY809" s="259" t="s">
        <v>164</v>
      </c>
    </row>
    <row r="810" s="14" customFormat="1">
      <c r="A810" s="14"/>
      <c r="B810" s="249"/>
      <c r="C810" s="250"/>
      <c r="D810" s="232" t="s">
        <v>177</v>
      </c>
      <c r="E810" s="251" t="s">
        <v>1</v>
      </c>
      <c r="F810" s="252" t="s">
        <v>952</v>
      </c>
      <c r="G810" s="250"/>
      <c r="H810" s="253">
        <v>4.7000000000000002</v>
      </c>
      <c r="I810" s="254"/>
      <c r="J810" s="250"/>
      <c r="K810" s="250"/>
      <c r="L810" s="255"/>
      <c r="M810" s="256"/>
      <c r="N810" s="257"/>
      <c r="O810" s="257"/>
      <c r="P810" s="257"/>
      <c r="Q810" s="257"/>
      <c r="R810" s="257"/>
      <c r="S810" s="257"/>
      <c r="T810" s="258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9" t="s">
        <v>177</v>
      </c>
      <c r="AU810" s="259" t="s">
        <v>86</v>
      </c>
      <c r="AV810" s="14" t="s">
        <v>86</v>
      </c>
      <c r="AW810" s="14" t="s">
        <v>32</v>
      </c>
      <c r="AX810" s="14" t="s">
        <v>76</v>
      </c>
      <c r="AY810" s="259" t="s">
        <v>164</v>
      </c>
    </row>
    <row r="811" s="14" customFormat="1">
      <c r="A811" s="14"/>
      <c r="B811" s="249"/>
      <c r="C811" s="250"/>
      <c r="D811" s="232" t="s">
        <v>177</v>
      </c>
      <c r="E811" s="251" t="s">
        <v>1</v>
      </c>
      <c r="F811" s="252" t="s">
        <v>953</v>
      </c>
      <c r="G811" s="250"/>
      <c r="H811" s="253">
        <v>31.859999999999999</v>
      </c>
      <c r="I811" s="254"/>
      <c r="J811" s="250"/>
      <c r="K811" s="250"/>
      <c r="L811" s="255"/>
      <c r="M811" s="256"/>
      <c r="N811" s="257"/>
      <c r="O811" s="257"/>
      <c r="P811" s="257"/>
      <c r="Q811" s="257"/>
      <c r="R811" s="257"/>
      <c r="S811" s="257"/>
      <c r="T811" s="258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9" t="s">
        <v>177</v>
      </c>
      <c r="AU811" s="259" t="s">
        <v>86</v>
      </c>
      <c r="AV811" s="14" t="s">
        <v>86</v>
      </c>
      <c r="AW811" s="14" t="s">
        <v>32</v>
      </c>
      <c r="AX811" s="14" t="s">
        <v>76</v>
      </c>
      <c r="AY811" s="259" t="s">
        <v>164</v>
      </c>
    </row>
    <row r="812" s="14" customFormat="1">
      <c r="A812" s="14"/>
      <c r="B812" s="249"/>
      <c r="C812" s="250"/>
      <c r="D812" s="232" t="s">
        <v>177</v>
      </c>
      <c r="E812" s="251" t="s">
        <v>1</v>
      </c>
      <c r="F812" s="252" t="s">
        <v>954</v>
      </c>
      <c r="G812" s="250"/>
      <c r="H812" s="253">
        <v>11.800000000000001</v>
      </c>
      <c r="I812" s="254"/>
      <c r="J812" s="250"/>
      <c r="K812" s="250"/>
      <c r="L812" s="255"/>
      <c r="M812" s="256"/>
      <c r="N812" s="257"/>
      <c r="O812" s="257"/>
      <c r="P812" s="257"/>
      <c r="Q812" s="257"/>
      <c r="R812" s="257"/>
      <c r="S812" s="257"/>
      <c r="T812" s="258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9" t="s">
        <v>177</v>
      </c>
      <c r="AU812" s="259" t="s">
        <v>86</v>
      </c>
      <c r="AV812" s="14" t="s">
        <v>86</v>
      </c>
      <c r="AW812" s="14" t="s">
        <v>32</v>
      </c>
      <c r="AX812" s="14" t="s">
        <v>76</v>
      </c>
      <c r="AY812" s="259" t="s">
        <v>164</v>
      </c>
    </row>
    <row r="813" s="14" customFormat="1">
      <c r="A813" s="14"/>
      <c r="B813" s="249"/>
      <c r="C813" s="250"/>
      <c r="D813" s="232" t="s">
        <v>177</v>
      </c>
      <c r="E813" s="251" t="s">
        <v>1</v>
      </c>
      <c r="F813" s="252" t="s">
        <v>955</v>
      </c>
      <c r="G813" s="250"/>
      <c r="H813" s="253">
        <v>20.059999999999999</v>
      </c>
      <c r="I813" s="254"/>
      <c r="J813" s="250"/>
      <c r="K813" s="250"/>
      <c r="L813" s="255"/>
      <c r="M813" s="256"/>
      <c r="N813" s="257"/>
      <c r="O813" s="257"/>
      <c r="P813" s="257"/>
      <c r="Q813" s="257"/>
      <c r="R813" s="257"/>
      <c r="S813" s="257"/>
      <c r="T813" s="258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9" t="s">
        <v>177</v>
      </c>
      <c r="AU813" s="259" t="s">
        <v>86</v>
      </c>
      <c r="AV813" s="14" t="s">
        <v>86</v>
      </c>
      <c r="AW813" s="14" t="s">
        <v>32</v>
      </c>
      <c r="AX813" s="14" t="s">
        <v>76</v>
      </c>
      <c r="AY813" s="259" t="s">
        <v>164</v>
      </c>
    </row>
    <row r="814" s="14" customFormat="1">
      <c r="A814" s="14"/>
      <c r="B814" s="249"/>
      <c r="C814" s="250"/>
      <c r="D814" s="232" t="s">
        <v>177</v>
      </c>
      <c r="E814" s="251" t="s">
        <v>1</v>
      </c>
      <c r="F814" s="252" t="s">
        <v>956</v>
      </c>
      <c r="G814" s="250"/>
      <c r="H814" s="253">
        <v>7.0800000000000001</v>
      </c>
      <c r="I814" s="254"/>
      <c r="J814" s="250"/>
      <c r="K814" s="250"/>
      <c r="L814" s="255"/>
      <c r="M814" s="256"/>
      <c r="N814" s="257"/>
      <c r="O814" s="257"/>
      <c r="P814" s="257"/>
      <c r="Q814" s="257"/>
      <c r="R814" s="257"/>
      <c r="S814" s="257"/>
      <c r="T814" s="258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9" t="s">
        <v>177</v>
      </c>
      <c r="AU814" s="259" t="s">
        <v>86</v>
      </c>
      <c r="AV814" s="14" t="s">
        <v>86</v>
      </c>
      <c r="AW814" s="14" t="s">
        <v>32</v>
      </c>
      <c r="AX814" s="14" t="s">
        <v>76</v>
      </c>
      <c r="AY814" s="259" t="s">
        <v>164</v>
      </c>
    </row>
    <row r="815" s="14" customFormat="1">
      <c r="A815" s="14"/>
      <c r="B815" s="249"/>
      <c r="C815" s="250"/>
      <c r="D815" s="232" t="s">
        <v>177</v>
      </c>
      <c r="E815" s="251" t="s">
        <v>1</v>
      </c>
      <c r="F815" s="252" t="s">
        <v>957</v>
      </c>
      <c r="G815" s="250"/>
      <c r="H815" s="253">
        <v>3.4700000000000002</v>
      </c>
      <c r="I815" s="254"/>
      <c r="J815" s="250"/>
      <c r="K815" s="250"/>
      <c r="L815" s="255"/>
      <c r="M815" s="256"/>
      <c r="N815" s="257"/>
      <c r="O815" s="257"/>
      <c r="P815" s="257"/>
      <c r="Q815" s="257"/>
      <c r="R815" s="257"/>
      <c r="S815" s="257"/>
      <c r="T815" s="25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9" t="s">
        <v>177</v>
      </c>
      <c r="AU815" s="259" t="s">
        <v>86</v>
      </c>
      <c r="AV815" s="14" t="s">
        <v>86</v>
      </c>
      <c r="AW815" s="14" t="s">
        <v>32</v>
      </c>
      <c r="AX815" s="14" t="s">
        <v>76</v>
      </c>
      <c r="AY815" s="259" t="s">
        <v>164</v>
      </c>
    </row>
    <row r="816" s="14" customFormat="1">
      <c r="A816" s="14"/>
      <c r="B816" s="249"/>
      <c r="C816" s="250"/>
      <c r="D816" s="232" t="s">
        <v>177</v>
      </c>
      <c r="E816" s="251" t="s">
        <v>1</v>
      </c>
      <c r="F816" s="252" t="s">
        <v>958</v>
      </c>
      <c r="G816" s="250"/>
      <c r="H816" s="253">
        <v>1.1599999999999999</v>
      </c>
      <c r="I816" s="254"/>
      <c r="J816" s="250"/>
      <c r="K816" s="250"/>
      <c r="L816" s="255"/>
      <c r="M816" s="256"/>
      <c r="N816" s="257"/>
      <c r="O816" s="257"/>
      <c r="P816" s="257"/>
      <c r="Q816" s="257"/>
      <c r="R816" s="257"/>
      <c r="S816" s="257"/>
      <c r="T816" s="258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9" t="s">
        <v>177</v>
      </c>
      <c r="AU816" s="259" t="s">
        <v>86</v>
      </c>
      <c r="AV816" s="14" t="s">
        <v>86</v>
      </c>
      <c r="AW816" s="14" t="s">
        <v>32</v>
      </c>
      <c r="AX816" s="14" t="s">
        <v>76</v>
      </c>
      <c r="AY816" s="259" t="s">
        <v>164</v>
      </c>
    </row>
    <row r="817" s="14" customFormat="1">
      <c r="A817" s="14"/>
      <c r="B817" s="249"/>
      <c r="C817" s="250"/>
      <c r="D817" s="232" t="s">
        <v>177</v>
      </c>
      <c r="E817" s="251" t="s">
        <v>1</v>
      </c>
      <c r="F817" s="252" t="s">
        <v>959</v>
      </c>
      <c r="G817" s="250"/>
      <c r="H817" s="253">
        <v>2.3599999999999999</v>
      </c>
      <c r="I817" s="254"/>
      <c r="J817" s="250"/>
      <c r="K817" s="250"/>
      <c r="L817" s="255"/>
      <c r="M817" s="256"/>
      <c r="N817" s="257"/>
      <c r="O817" s="257"/>
      <c r="P817" s="257"/>
      <c r="Q817" s="257"/>
      <c r="R817" s="257"/>
      <c r="S817" s="257"/>
      <c r="T817" s="258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9" t="s">
        <v>177</v>
      </c>
      <c r="AU817" s="259" t="s">
        <v>86</v>
      </c>
      <c r="AV817" s="14" t="s">
        <v>86</v>
      </c>
      <c r="AW817" s="14" t="s">
        <v>32</v>
      </c>
      <c r="AX817" s="14" t="s">
        <v>76</v>
      </c>
      <c r="AY817" s="259" t="s">
        <v>164</v>
      </c>
    </row>
    <row r="818" s="15" customFormat="1">
      <c r="A818" s="15"/>
      <c r="B818" s="260"/>
      <c r="C818" s="261"/>
      <c r="D818" s="232" t="s">
        <v>177</v>
      </c>
      <c r="E818" s="262" t="s">
        <v>1</v>
      </c>
      <c r="F818" s="263" t="s">
        <v>179</v>
      </c>
      <c r="G818" s="261"/>
      <c r="H818" s="264">
        <v>87.189999999999998</v>
      </c>
      <c r="I818" s="265"/>
      <c r="J818" s="261"/>
      <c r="K818" s="261"/>
      <c r="L818" s="266"/>
      <c r="M818" s="267"/>
      <c r="N818" s="268"/>
      <c r="O818" s="268"/>
      <c r="P818" s="268"/>
      <c r="Q818" s="268"/>
      <c r="R818" s="268"/>
      <c r="S818" s="268"/>
      <c r="T818" s="269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0" t="s">
        <v>177</v>
      </c>
      <c r="AU818" s="270" t="s">
        <v>86</v>
      </c>
      <c r="AV818" s="15" t="s">
        <v>171</v>
      </c>
      <c r="AW818" s="15" t="s">
        <v>32</v>
      </c>
      <c r="AX818" s="15" t="s">
        <v>84</v>
      </c>
      <c r="AY818" s="270" t="s">
        <v>164</v>
      </c>
    </row>
    <row r="819" s="2" customFormat="1" ht="24.15" customHeight="1">
      <c r="A819" s="39"/>
      <c r="B819" s="40"/>
      <c r="C819" s="219" t="s">
        <v>960</v>
      </c>
      <c r="D819" s="219" t="s">
        <v>166</v>
      </c>
      <c r="E819" s="220" t="s">
        <v>961</v>
      </c>
      <c r="F819" s="221" t="s">
        <v>962</v>
      </c>
      <c r="G819" s="222" t="s">
        <v>204</v>
      </c>
      <c r="H819" s="223">
        <v>10.699999999999999</v>
      </c>
      <c r="I819" s="224"/>
      <c r="J819" s="225">
        <f>ROUND(I819*H819,2)</f>
        <v>0</v>
      </c>
      <c r="K819" s="221" t="s">
        <v>1</v>
      </c>
      <c r="L819" s="45"/>
      <c r="M819" s="226" t="s">
        <v>1</v>
      </c>
      <c r="N819" s="227" t="s">
        <v>41</v>
      </c>
      <c r="O819" s="92"/>
      <c r="P819" s="228">
        <f>O819*H819</f>
        <v>0</v>
      </c>
      <c r="Q819" s="228">
        <v>0</v>
      </c>
      <c r="R819" s="228">
        <f>Q819*H819</f>
        <v>0</v>
      </c>
      <c r="S819" s="228">
        <v>0.17399999999999999</v>
      </c>
      <c r="T819" s="229">
        <f>S819*H819</f>
        <v>1.8617999999999997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0" t="s">
        <v>237</v>
      </c>
      <c r="AT819" s="230" t="s">
        <v>166</v>
      </c>
      <c r="AU819" s="230" t="s">
        <v>86</v>
      </c>
      <c r="AY819" s="18" t="s">
        <v>164</v>
      </c>
      <c r="BE819" s="231">
        <f>IF(N819="základní",J819,0)</f>
        <v>0</v>
      </c>
      <c r="BF819" s="231">
        <f>IF(N819="snížená",J819,0)</f>
        <v>0</v>
      </c>
      <c r="BG819" s="231">
        <f>IF(N819="zákl. přenesená",J819,0)</f>
        <v>0</v>
      </c>
      <c r="BH819" s="231">
        <f>IF(N819="sníž. přenesená",J819,0)</f>
        <v>0</v>
      </c>
      <c r="BI819" s="231">
        <f>IF(N819="nulová",J819,0)</f>
        <v>0</v>
      </c>
      <c r="BJ819" s="18" t="s">
        <v>84</v>
      </c>
      <c r="BK819" s="231">
        <f>ROUND(I819*H819,2)</f>
        <v>0</v>
      </c>
      <c r="BL819" s="18" t="s">
        <v>237</v>
      </c>
      <c r="BM819" s="230" t="s">
        <v>963</v>
      </c>
    </row>
    <row r="820" s="2" customFormat="1">
      <c r="A820" s="39"/>
      <c r="B820" s="40"/>
      <c r="C820" s="41"/>
      <c r="D820" s="232" t="s">
        <v>173</v>
      </c>
      <c r="E820" s="41"/>
      <c r="F820" s="233" t="s">
        <v>962</v>
      </c>
      <c r="G820" s="41"/>
      <c r="H820" s="41"/>
      <c r="I820" s="234"/>
      <c r="J820" s="41"/>
      <c r="K820" s="41"/>
      <c r="L820" s="45"/>
      <c r="M820" s="235"/>
      <c r="N820" s="236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173</v>
      </c>
      <c r="AU820" s="18" t="s">
        <v>86</v>
      </c>
    </row>
    <row r="821" s="13" customFormat="1">
      <c r="A821" s="13"/>
      <c r="B821" s="239"/>
      <c r="C821" s="240"/>
      <c r="D821" s="232" t="s">
        <v>177</v>
      </c>
      <c r="E821" s="241" t="s">
        <v>1</v>
      </c>
      <c r="F821" s="242" t="s">
        <v>964</v>
      </c>
      <c r="G821" s="240"/>
      <c r="H821" s="241" t="s">
        <v>1</v>
      </c>
      <c r="I821" s="243"/>
      <c r="J821" s="240"/>
      <c r="K821" s="240"/>
      <c r="L821" s="244"/>
      <c r="M821" s="245"/>
      <c r="N821" s="246"/>
      <c r="O821" s="246"/>
      <c r="P821" s="246"/>
      <c r="Q821" s="246"/>
      <c r="R821" s="246"/>
      <c r="S821" s="246"/>
      <c r="T821" s="247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8" t="s">
        <v>177</v>
      </c>
      <c r="AU821" s="248" t="s">
        <v>86</v>
      </c>
      <c r="AV821" s="13" t="s">
        <v>84</v>
      </c>
      <c r="AW821" s="13" t="s">
        <v>32</v>
      </c>
      <c r="AX821" s="13" t="s">
        <v>76</v>
      </c>
      <c r="AY821" s="248" t="s">
        <v>164</v>
      </c>
    </row>
    <row r="822" s="14" customFormat="1">
      <c r="A822" s="14"/>
      <c r="B822" s="249"/>
      <c r="C822" s="250"/>
      <c r="D822" s="232" t="s">
        <v>177</v>
      </c>
      <c r="E822" s="251" t="s">
        <v>1</v>
      </c>
      <c r="F822" s="252" t="s">
        <v>965</v>
      </c>
      <c r="G822" s="250"/>
      <c r="H822" s="253">
        <v>8.9000000000000004</v>
      </c>
      <c r="I822" s="254"/>
      <c r="J822" s="250"/>
      <c r="K822" s="250"/>
      <c r="L822" s="255"/>
      <c r="M822" s="256"/>
      <c r="N822" s="257"/>
      <c r="O822" s="257"/>
      <c r="P822" s="257"/>
      <c r="Q822" s="257"/>
      <c r="R822" s="257"/>
      <c r="S822" s="257"/>
      <c r="T822" s="258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9" t="s">
        <v>177</v>
      </c>
      <c r="AU822" s="259" t="s">
        <v>86</v>
      </c>
      <c r="AV822" s="14" t="s">
        <v>86</v>
      </c>
      <c r="AW822" s="14" t="s">
        <v>32</v>
      </c>
      <c r="AX822" s="14" t="s">
        <v>76</v>
      </c>
      <c r="AY822" s="259" t="s">
        <v>164</v>
      </c>
    </row>
    <row r="823" s="14" customFormat="1">
      <c r="A823" s="14"/>
      <c r="B823" s="249"/>
      <c r="C823" s="250"/>
      <c r="D823" s="232" t="s">
        <v>177</v>
      </c>
      <c r="E823" s="251" t="s">
        <v>1</v>
      </c>
      <c r="F823" s="252" t="s">
        <v>720</v>
      </c>
      <c r="G823" s="250"/>
      <c r="H823" s="253">
        <v>1.8</v>
      </c>
      <c r="I823" s="254"/>
      <c r="J823" s="250"/>
      <c r="K823" s="250"/>
      <c r="L823" s="255"/>
      <c r="M823" s="256"/>
      <c r="N823" s="257"/>
      <c r="O823" s="257"/>
      <c r="P823" s="257"/>
      <c r="Q823" s="257"/>
      <c r="R823" s="257"/>
      <c r="S823" s="257"/>
      <c r="T823" s="25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9" t="s">
        <v>177</v>
      </c>
      <c r="AU823" s="259" t="s">
        <v>86</v>
      </c>
      <c r="AV823" s="14" t="s">
        <v>86</v>
      </c>
      <c r="AW823" s="14" t="s">
        <v>32</v>
      </c>
      <c r="AX823" s="14" t="s">
        <v>76</v>
      </c>
      <c r="AY823" s="259" t="s">
        <v>164</v>
      </c>
    </row>
    <row r="824" s="15" customFormat="1">
      <c r="A824" s="15"/>
      <c r="B824" s="260"/>
      <c r="C824" s="261"/>
      <c r="D824" s="232" t="s">
        <v>177</v>
      </c>
      <c r="E824" s="262" t="s">
        <v>1</v>
      </c>
      <c r="F824" s="263" t="s">
        <v>179</v>
      </c>
      <c r="G824" s="261"/>
      <c r="H824" s="264">
        <v>10.699999999999999</v>
      </c>
      <c r="I824" s="265"/>
      <c r="J824" s="261"/>
      <c r="K824" s="261"/>
      <c r="L824" s="266"/>
      <c r="M824" s="267"/>
      <c r="N824" s="268"/>
      <c r="O824" s="268"/>
      <c r="P824" s="268"/>
      <c r="Q824" s="268"/>
      <c r="R824" s="268"/>
      <c r="S824" s="268"/>
      <c r="T824" s="269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70" t="s">
        <v>177</v>
      </c>
      <c r="AU824" s="270" t="s">
        <v>86</v>
      </c>
      <c r="AV824" s="15" t="s">
        <v>171</v>
      </c>
      <c r="AW824" s="15" t="s">
        <v>32</v>
      </c>
      <c r="AX824" s="15" t="s">
        <v>84</v>
      </c>
      <c r="AY824" s="270" t="s">
        <v>164</v>
      </c>
    </row>
    <row r="825" s="2" customFormat="1" ht="24.15" customHeight="1">
      <c r="A825" s="39"/>
      <c r="B825" s="40"/>
      <c r="C825" s="219" t="s">
        <v>966</v>
      </c>
      <c r="D825" s="219" t="s">
        <v>166</v>
      </c>
      <c r="E825" s="220" t="s">
        <v>967</v>
      </c>
      <c r="F825" s="221" t="s">
        <v>968</v>
      </c>
      <c r="G825" s="222" t="s">
        <v>969</v>
      </c>
      <c r="H825" s="223">
        <v>1</v>
      </c>
      <c r="I825" s="224"/>
      <c r="J825" s="225">
        <f>ROUND(I825*H825,2)</f>
        <v>0</v>
      </c>
      <c r="K825" s="221" t="s">
        <v>1</v>
      </c>
      <c r="L825" s="45"/>
      <c r="M825" s="226" t="s">
        <v>1</v>
      </c>
      <c r="N825" s="227" t="s">
        <v>41</v>
      </c>
      <c r="O825" s="92"/>
      <c r="P825" s="228">
        <f>O825*H825</f>
        <v>0</v>
      </c>
      <c r="Q825" s="228">
        <v>0</v>
      </c>
      <c r="R825" s="228">
        <f>Q825*H825</f>
        <v>0</v>
      </c>
      <c r="S825" s="228">
        <v>0</v>
      </c>
      <c r="T825" s="229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0" t="s">
        <v>237</v>
      </c>
      <c r="AT825" s="230" t="s">
        <v>166</v>
      </c>
      <c r="AU825" s="230" t="s">
        <v>86</v>
      </c>
      <c r="AY825" s="18" t="s">
        <v>164</v>
      </c>
      <c r="BE825" s="231">
        <f>IF(N825="základní",J825,0)</f>
        <v>0</v>
      </c>
      <c r="BF825" s="231">
        <f>IF(N825="snížená",J825,0)</f>
        <v>0</v>
      </c>
      <c r="BG825" s="231">
        <f>IF(N825="zákl. přenesená",J825,0)</f>
        <v>0</v>
      </c>
      <c r="BH825" s="231">
        <f>IF(N825="sníž. přenesená",J825,0)</f>
        <v>0</v>
      </c>
      <c r="BI825" s="231">
        <f>IF(N825="nulová",J825,0)</f>
        <v>0</v>
      </c>
      <c r="BJ825" s="18" t="s">
        <v>84</v>
      </c>
      <c r="BK825" s="231">
        <f>ROUND(I825*H825,2)</f>
        <v>0</v>
      </c>
      <c r="BL825" s="18" t="s">
        <v>237</v>
      </c>
      <c r="BM825" s="230" t="s">
        <v>970</v>
      </c>
    </row>
    <row r="826" s="2" customFormat="1">
      <c r="A826" s="39"/>
      <c r="B826" s="40"/>
      <c r="C826" s="41"/>
      <c r="D826" s="232" t="s">
        <v>173</v>
      </c>
      <c r="E826" s="41"/>
      <c r="F826" s="233" t="s">
        <v>968</v>
      </c>
      <c r="G826" s="41"/>
      <c r="H826" s="41"/>
      <c r="I826" s="234"/>
      <c r="J826" s="41"/>
      <c r="K826" s="41"/>
      <c r="L826" s="45"/>
      <c r="M826" s="235"/>
      <c r="N826" s="236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173</v>
      </c>
      <c r="AU826" s="18" t="s">
        <v>86</v>
      </c>
    </row>
    <row r="827" s="2" customFormat="1" ht="24.15" customHeight="1">
      <c r="A827" s="39"/>
      <c r="B827" s="40"/>
      <c r="C827" s="219" t="s">
        <v>971</v>
      </c>
      <c r="D827" s="219" t="s">
        <v>166</v>
      </c>
      <c r="E827" s="220" t="s">
        <v>972</v>
      </c>
      <c r="F827" s="221" t="s">
        <v>973</v>
      </c>
      <c r="G827" s="222" t="s">
        <v>969</v>
      </c>
      <c r="H827" s="223">
        <v>2</v>
      </c>
      <c r="I827" s="224"/>
      <c r="J827" s="225">
        <f>ROUND(I827*H827,2)</f>
        <v>0</v>
      </c>
      <c r="K827" s="221" t="s">
        <v>1</v>
      </c>
      <c r="L827" s="45"/>
      <c r="M827" s="226" t="s">
        <v>1</v>
      </c>
      <c r="N827" s="227" t="s">
        <v>41</v>
      </c>
      <c r="O827" s="92"/>
      <c r="P827" s="228">
        <f>O827*H827</f>
        <v>0</v>
      </c>
      <c r="Q827" s="228">
        <v>0</v>
      </c>
      <c r="R827" s="228">
        <f>Q827*H827</f>
        <v>0</v>
      </c>
      <c r="S827" s="228">
        <v>0</v>
      </c>
      <c r="T827" s="229">
        <f>S827*H827</f>
        <v>0</v>
      </c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R827" s="230" t="s">
        <v>237</v>
      </c>
      <c r="AT827" s="230" t="s">
        <v>166</v>
      </c>
      <c r="AU827" s="230" t="s">
        <v>86</v>
      </c>
      <c r="AY827" s="18" t="s">
        <v>164</v>
      </c>
      <c r="BE827" s="231">
        <f>IF(N827="základní",J827,0)</f>
        <v>0</v>
      </c>
      <c r="BF827" s="231">
        <f>IF(N827="snížená",J827,0)</f>
        <v>0</v>
      </c>
      <c r="BG827" s="231">
        <f>IF(N827="zákl. přenesená",J827,0)</f>
        <v>0</v>
      </c>
      <c r="BH827" s="231">
        <f>IF(N827="sníž. přenesená",J827,0)</f>
        <v>0</v>
      </c>
      <c r="BI827" s="231">
        <f>IF(N827="nulová",J827,0)</f>
        <v>0</v>
      </c>
      <c r="BJ827" s="18" t="s">
        <v>84</v>
      </c>
      <c r="BK827" s="231">
        <f>ROUND(I827*H827,2)</f>
        <v>0</v>
      </c>
      <c r="BL827" s="18" t="s">
        <v>237</v>
      </c>
      <c r="BM827" s="230" t="s">
        <v>974</v>
      </c>
    </row>
    <row r="828" s="2" customFormat="1">
      <c r="A828" s="39"/>
      <c r="B828" s="40"/>
      <c r="C828" s="41"/>
      <c r="D828" s="232" t="s">
        <v>173</v>
      </c>
      <c r="E828" s="41"/>
      <c r="F828" s="233" t="s">
        <v>973</v>
      </c>
      <c r="G828" s="41"/>
      <c r="H828" s="41"/>
      <c r="I828" s="234"/>
      <c r="J828" s="41"/>
      <c r="K828" s="41"/>
      <c r="L828" s="45"/>
      <c r="M828" s="235"/>
      <c r="N828" s="236"/>
      <c r="O828" s="92"/>
      <c r="P828" s="92"/>
      <c r="Q828" s="92"/>
      <c r="R828" s="92"/>
      <c r="S828" s="92"/>
      <c r="T828" s="93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T828" s="18" t="s">
        <v>173</v>
      </c>
      <c r="AU828" s="18" t="s">
        <v>86</v>
      </c>
    </row>
    <row r="829" s="2" customFormat="1" ht="44.25" customHeight="1">
      <c r="A829" s="39"/>
      <c r="B829" s="40"/>
      <c r="C829" s="219" t="s">
        <v>975</v>
      </c>
      <c r="D829" s="219" t="s">
        <v>166</v>
      </c>
      <c r="E829" s="220" t="s">
        <v>976</v>
      </c>
      <c r="F829" s="221" t="s">
        <v>977</v>
      </c>
      <c r="G829" s="222" t="s">
        <v>169</v>
      </c>
      <c r="H829" s="223">
        <v>1</v>
      </c>
      <c r="I829" s="224"/>
      <c r="J829" s="225">
        <f>ROUND(I829*H829,2)</f>
        <v>0</v>
      </c>
      <c r="K829" s="221" t="s">
        <v>1</v>
      </c>
      <c r="L829" s="45"/>
      <c r="M829" s="226" t="s">
        <v>1</v>
      </c>
      <c r="N829" s="227" t="s">
        <v>41</v>
      </c>
      <c r="O829" s="92"/>
      <c r="P829" s="228">
        <f>O829*H829</f>
        <v>0</v>
      </c>
      <c r="Q829" s="228">
        <v>0</v>
      </c>
      <c r="R829" s="228">
        <f>Q829*H829</f>
        <v>0</v>
      </c>
      <c r="S829" s="228">
        <v>0</v>
      </c>
      <c r="T829" s="229">
        <f>S829*H829</f>
        <v>0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237</v>
      </c>
      <c r="AT829" s="230" t="s">
        <v>166</v>
      </c>
      <c r="AU829" s="230" t="s">
        <v>86</v>
      </c>
      <c r="AY829" s="18" t="s">
        <v>164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84</v>
      </c>
      <c r="BK829" s="231">
        <f>ROUND(I829*H829,2)</f>
        <v>0</v>
      </c>
      <c r="BL829" s="18" t="s">
        <v>237</v>
      </c>
      <c r="BM829" s="230" t="s">
        <v>978</v>
      </c>
    </row>
    <row r="830" s="2" customFormat="1">
      <c r="A830" s="39"/>
      <c r="B830" s="40"/>
      <c r="C830" s="41"/>
      <c r="D830" s="232" t="s">
        <v>173</v>
      </c>
      <c r="E830" s="41"/>
      <c r="F830" s="233" t="s">
        <v>977</v>
      </c>
      <c r="G830" s="41"/>
      <c r="H830" s="41"/>
      <c r="I830" s="234"/>
      <c r="J830" s="41"/>
      <c r="K830" s="41"/>
      <c r="L830" s="45"/>
      <c r="M830" s="235"/>
      <c r="N830" s="236"/>
      <c r="O830" s="92"/>
      <c r="P830" s="92"/>
      <c r="Q830" s="92"/>
      <c r="R830" s="92"/>
      <c r="S830" s="92"/>
      <c r="T830" s="93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T830" s="18" t="s">
        <v>173</v>
      </c>
      <c r="AU830" s="18" t="s">
        <v>86</v>
      </c>
    </row>
    <row r="831" s="2" customFormat="1" ht="37.8" customHeight="1">
      <c r="A831" s="39"/>
      <c r="B831" s="40"/>
      <c r="C831" s="219" t="s">
        <v>979</v>
      </c>
      <c r="D831" s="219" t="s">
        <v>166</v>
      </c>
      <c r="E831" s="220" t="s">
        <v>980</v>
      </c>
      <c r="F831" s="221" t="s">
        <v>981</v>
      </c>
      <c r="G831" s="222" t="s">
        <v>169</v>
      </c>
      <c r="H831" s="223">
        <v>12</v>
      </c>
      <c r="I831" s="224"/>
      <c r="J831" s="225">
        <f>ROUND(I831*H831,2)</f>
        <v>0</v>
      </c>
      <c r="K831" s="221" t="s">
        <v>1</v>
      </c>
      <c r="L831" s="45"/>
      <c r="M831" s="226" t="s">
        <v>1</v>
      </c>
      <c r="N831" s="227" t="s">
        <v>41</v>
      </c>
      <c r="O831" s="92"/>
      <c r="P831" s="228">
        <f>O831*H831</f>
        <v>0</v>
      </c>
      <c r="Q831" s="228">
        <v>0</v>
      </c>
      <c r="R831" s="228">
        <f>Q831*H831</f>
        <v>0</v>
      </c>
      <c r="S831" s="228">
        <v>0</v>
      </c>
      <c r="T831" s="229">
        <f>S831*H831</f>
        <v>0</v>
      </c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R831" s="230" t="s">
        <v>237</v>
      </c>
      <c r="AT831" s="230" t="s">
        <v>166</v>
      </c>
      <c r="AU831" s="230" t="s">
        <v>86</v>
      </c>
      <c r="AY831" s="18" t="s">
        <v>164</v>
      </c>
      <c r="BE831" s="231">
        <f>IF(N831="základní",J831,0)</f>
        <v>0</v>
      </c>
      <c r="BF831" s="231">
        <f>IF(N831="snížená",J831,0)</f>
        <v>0</v>
      </c>
      <c r="BG831" s="231">
        <f>IF(N831="zákl. přenesená",J831,0)</f>
        <v>0</v>
      </c>
      <c r="BH831" s="231">
        <f>IF(N831="sníž. přenesená",J831,0)</f>
        <v>0</v>
      </c>
      <c r="BI831" s="231">
        <f>IF(N831="nulová",J831,0)</f>
        <v>0</v>
      </c>
      <c r="BJ831" s="18" t="s">
        <v>84</v>
      </c>
      <c r="BK831" s="231">
        <f>ROUND(I831*H831,2)</f>
        <v>0</v>
      </c>
      <c r="BL831" s="18" t="s">
        <v>237</v>
      </c>
      <c r="BM831" s="230" t="s">
        <v>982</v>
      </c>
    </row>
    <row r="832" s="2" customFormat="1">
      <c r="A832" s="39"/>
      <c r="B832" s="40"/>
      <c r="C832" s="41"/>
      <c r="D832" s="232" t="s">
        <v>173</v>
      </c>
      <c r="E832" s="41"/>
      <c r="F832" s="233" t="s">
        <v>981</v>
      </c>
      <c r="G832" s="41"/>
      <c r="H832" s="41"/>
      <c r="I832" s="234"/>
      <c r="J832" s="41"/>
      <c r="K832" s="41"/>
      <c r="L832" s="45"/>
      <c r="M832" s="235"/>
      <c r="N832" s="236"/>
      <c r="O832" s="92"/>
      <c r="P832" s="92"/>
      <c r="Q832" s="92"/>
      <c r="R832" s="92"/>
      <c r="S832" s="92"/>
      <c r="T832" s="93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173</v>
      </c>
      <c r="AU832" s="18" t="s">
        <v>86</v>
      </c>
    </row>
    <row r="833" s="2" customFormat="1" ht="37.8" customHeight="1">
      <c r="A833" s="39"/>
      <c r="B833" s="40"/>
      <c r="C833" s="219" t="s">
        <v>983</v>
      </c>
      <c r="D833" s="219" t="s">
        <v>166</v>
      </c>
      <c r="E833" s="220" t="s">
        <v>984</v>
      </c>
      <c r="F833" s="221" t="s">
        <v>985</v>
      </c>
      <c r="G833" s="222" t="s">
        <v>169</v>
      </c>
      <c r="H833" s="223">
        <v>1</v>
      </c>
      <c r="I833" s="224"/>
      <c r="J833" s="225">
        <f>ROUND(I833*H833,2)</f>
        <v>0</v>
      </c>
      <c r="K833" s="221" t="s">
        <v>1</v>
      </c>
      <c r="L833" s="45"/>
      <c r="M833" s="226" t="s">
        <v>1</v>
      </c>
      <c r="N833" s="227" t="s">
        <v>41</v>
      </c>
      <c r="O833" s="92"/>
      <c r="P833" s="228">
        <f>O833*H833</f>
        <v>0</v>
      </c>
      <c r="Q833" s="228">
        <v>0</v>
      </c>
      <c r="R833" s="228">
        <f>Q833*H833</f>
        <v>0</v>
      </c>
      <c r="S833" s="228">
        <v>0</v>
      </c>
      <c r="T833" s="229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0" t="s">
        <v>237</v>
      </c>
      <c r="AT833" s="230" t="s">
        <v>166</v>
      </c>
      <c r="AU833" s="230" t="s">
        <v>86</v>
      </c>
      <c r="AY833" s="18" t="s">
        <v>164</v>
      </c>
      <c r="BE833" s="231">
        <f>IF(N833="základní",J833,0)</f>
        <v>0</v>
      </c>
      <c r="BF833" s="231">
        <f>IF(N833="snížená",J833,0)</f>
        <v>0</v>
      </c>
      <c r="BG833" s="231">
        <f>IF(N833="zákl. přenesená",J833,0)</f>
        <v>0</v>
      </c>
      <c r="BH833" s="231">
        <f>IF(N833="sníž. přenesená",J833,0)</f>
        <v>0</v>
      </c>
      <c r="BI833" s="231">
        <f>IF(N833="nulová",J833,0)</f>
        <v>0</v>
      </c>
      <c r="BJ833" s="18" t="s">
        <v>84</v>
      </c>
      <c r="BK833" s="231">
        <f>ROUND(I833*H833,2)</f>
        <v>0</v>
      </c>
      <c r="BL833" s="18" t="s">
        <v>237</v>
      </c>
      <c r="BM833" s="230" t="s">
        <v>986</v>
      </c>
    </row>
    <row r="834" s="2" customFormat="1">
      <c r="A834" s="39"/>
      <c r="B834" s="40"/>
      <c r="C834" s="41"/>
      <c r="D834" s="232" t="s">
        <v>173</v>
      </c>
      <c r="E834" s="41"/>
      <c r="F834" s="233" t="s">
        <v>985</v>
      </c>
      <c r="G834" s="41"/>
      <c r="H834" s="41"/>
      <c r="I834" s="234"/>
      <c r="J834" s="41"/>
      <c r="K834" s="41"/>
      <c r="L834" s="45"/>
      <c r="M834" s="235"/>
      <c r="N834" s="236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173</v>
      </c>
      <c r="AU834" s="18" t="s">
        <v>86</v>
      </c>
    </row>
    <row r="835" s="2" customFormat="1" ht="37.8" customHeight="1">
      <c r="A835" s="39"/>
      <c r="B835" s="40"/>
      <c r="C835" s="219" t="s">
        <v>987</v>
      </c>
      <c r="D835" s="219" t="s">
        <v>166</v>
      </c>
      <c r="E835" s="220" t="s">
        <v>988</v>
      </c>
      <c r="F835" s="221" t="s">
        <v>989</v>
      </c>
      <c r="G835" s="222" t="s">
        <v>169</v>
      </c>
      <c r="H835" s="223">
        <v>1</v>
      </c>
      <c r="I835" s="224"/>
      <c r="J835" s="225">
        <f>ROUND(I835*H835,2)</f>
        <v>0</v>
      </c>
      <c r="K835" s="221" t="s">
        <v>1</v>
      </c>
      <c r="L835" s="45"/>
      <c r="M835" s="226" t="s">
        <v>1</v>
      </c>
      <c r="N835" s="227" t="s">
        <v>41</v>
      </c>
      <c r="O835" s="92"/>
      <c r="P835" s="228">
        <f>O835*H835</f>
        <v>0</v>
      </c>
      <c r="Q835" s="228">
        <v>0</v>
      </c>
      <c r="R835" s="228">
        <f>Q835*H835</f>
        <v>0</v>
      </c>
      <c r="S835" s="228">
        <v>0</v>
      </c>
      <c r="T835" s="229">
        <f>S835*H835</f>
        <v>0</v>
      </c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R835" s="230" t="s">
        <v>237</v>
      </c>
      <c r="AT835" s="230" t="s">
        <v>166</v>
      </c>
      <c r="AU835" s="230" t="s">
        <v>86</v>
      </c>
      <c r="AY835" s="18" t="s">
        <v>164</v>
      </c>
      <c r="BE835" s="231">
        <f>IF(N835="základní",J835,0)</f>
        <v>0</v>
      </c>
      <c r="BF835" s="231">
        <f>IF(N835="snížená",J835,0)</f>
        <v>0</v>
      </c>
      <c r="BG835" s="231">
        <f>IF(N835="zákl. přenesená",J835,0)</f>
        <v>0</v>
      </c>
      <c r="BH835" s="231">
        <f>IF(N835="sníž. přenesená",J835,0)</f>
        <v>0</v>
      </c>
      <c r="BI835" s="231">
        <f>IF(N835="nulová",J835,0)</f>
        <v>0</v>
      </c>
      <c r="BJ835" s="18" t="s">
        <v>84</v>
      </c>
      <c r="BK835" s="231">
        <f>ROUND(I835*H835,2)</f>
        <v>0</v>
      </c>
      <c r="BL835" s="18" t="s">
        <v>237</v>
      </c>
      <c r="BM835" s="230" t="s">
        <v>990</v>
      </c>
    </row>
    <row r="836" s="2" customFormat="1">
      <c r="A836" s="39"/>
      <c r="B836" s="40"/>
      <c r="C836" s="41"/>
      <c r="D836" s="232" t="s">
        <v>173</v>
      </c>
      <c r="E836" s="41"/>
      <c r="F836" s="233" t="s">
        <v>989</v>
      </c>
      <c r="G836" s="41"/>
      <c r="H836" s="41"/>
      <c r="I836" s="234"/>
      <c r="J836" s="41"/>
      <c r="K836" s="41"/>
      <c r="L836" s="45"/>
      <c r="M836" s="235"/>
      <c r="N836" s="236"/>
      <c r="O836" s="92"/>
      <c r="P836" s="92"/>
      <c r="Q836" s="92"/>
      <c r="R836" s="92"/>
      <c r="S836" s="92"/>
      <c r="T836" s="93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T836" s="18" t="s">
        <v>173</v>
      </c>
      <c r="AU836" s="18" t="s">
        <v>86</v>
      </c>
    </row>
    <row r="837" s="2" customFormat="1" ht="37.8" customHeight="1">
      <c r="A837" s="39"/>
      <c r="B837" s="40"/>
      <c r="C837" s="219" t="s">
        <v>991</v>
      </c>
      <c r="D837" s="219" t="s">
        <v>166</v>
      </c>
      <c r="E837" s="220" t="s">
        <v>992</v>
      </c>
      <c r="F837" s="221" t="s">
        <v>993</v>
      </c>
      <c r="G837" s="222" t="s">
        <v>169</v>
      </c>
      <c r="H837" s="223">
        <v>1</v>
      </c>
      <c r="I837" s="224"/>
      <c r="J837" s="225">
        <f>ROUND(I837*H837,2)</f>
        <v>0</v>
      </c>
      <c r="K837" s="221" t="s">
        <v>1</v>
      </c>
      <c r="L837" s="45"/>
      <c r="M837" s="226" t="s">
        <v>1</v>
      </c>
      <c r="N837" s="227" t="s">
        <v>41</v>
      </c>
      <c r="O837" s="92"/>
      <c r="P837" s="228">
        <f>O837*H837</f>
        <v>0</v>
      </c>
      <c r="Q837" s="228">
        <v>0</v>
      </c>
      <c r="R837" s="228">
        <f>Q837*H837</f>
        <v>0</v>
      </c>
      <c r="S837" s="228">
        <v>0</v>
      </c>
      <c r="T837" s="229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0" t="s">
        <v>237</v>
      </c>
      <c r="AT837" s="230" t="s">
        <v>166</v>
      </c>
      <c r="AU837" s="230" t="s">
        <v>86</v>
      </c>
      <c r="AY837" s="18" t="s">
        <v>164</v>
      </c>
      <c r="BE837" s="231">
        <f>IF(N837="základní",J837,0)</f>
        <v>0</v>
      </c>
      <c r="BF837" s="231">
        <f>IF(N837="snížená",J837,0)</f>
        <v>0</v>
      </c>
      <c r="BG837" s="231">
        <f>IF(N837="zákl. přenesená",J837,0)</f>
        <v>0</v>
      </c>
      <c r="BH837" s="231">
        <f>IF(N837="sníž. přenesená",J837,0)</f>
        <v>0</v>
      </c>
      <c r="BI837" s="231">
        <f>IF(N837="nulová",J837,0)</f>
        <v>0</v>
      </c>
      <c r="BJ837" s="18" t="s">
        <v>84</v>
      </c>
      <c r="BK837" s="231">
        <f>ROUND(I837*H837,2)</f>
        <v>0</v>
      </c>
      <c r="BL837" s="18" t="s">
        <v>237</v>
      </c>
      <c r="BM837" s="230" t="s">
        <v>994</v>
      </c>
    </row>
    <row r="838" s="2" customFormat="1">
      <c r="A838" s="39"/>
      <c r="B838" s="40"/>
      <c r="C838" s="41"/>
      <c r="D838" s="232" t="s">
        <v>173</v>
      </c>
      <c r="E838" s="41"/>
      <c r="F838" s="233" t="s">
        <v>993</v>
      </c>
      <c r="G838" s="41"/>
      <c r="H838" s="41"/>
      <c r="I838" s="234"/>
      <c r="J838" s="41"/>
      <c r="K838" s="41"/>
      <c r="L838" s="45"/>
      <c r="M838" s="235"/>
      <c r="N838" s="236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173</v>
      </c>
      <c r="AU838" s="18" t="s">
        <v>86</v>
      </c>
    </row>
    <row r="839" s="2" customFormat="1" ht="44.25" customHeight="1">
      <c r="A839" s="39"/>
      <c r="B839" s="40"/>
      <c r="C839" s="219" t="s">
        <v>995</v>
      </c>
      <c r="D839" s="219" t="s">
        <v>166</v>
      </c>
      <c r="E839" s="220" t="s">
        <v>996</v>
      </c>
      <c r="F839" s="221" t="s">
        <v>997</v>
      </c>
      <c r="G839" s="222" t="s">
        <v>169</v>
      </c>
      <c r="H839" s="223">
        <v>1</v>
      </c>
      <c r="I839" s="224"/>
      <c r="J839" s="225">
        <f>ROUND(I839*H839,2)</f>
        <v>0</v>
      </c>
      <c r="K839" s="221" t="s">
        <v>1</v>
      </c>
      <c r="L839" s="45"/>
      <c r="M839" s="226" t="s">
        <v>1</v>
      </c>
      <c r="N839" s="227" t="s">
        <v>41</v>
      </c>
      <c r="O839" s="92"/>
      <c r="P839" s="228">
        <f>O839*H839</f>
        <v>0</v>
      </c>
      <c r="Q839" s="228">
        <v>0</v>
      </c>
      <c r="R839" s="228">
        <f>Q839*H839</f>
        <v>0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237</v>
      </c>
      <c r="AT839" s="230" t="s">
        <v>166</v>
      </c>
      <c r="AU839" s="230" t="s">
        <v>86</v>
      </c>
      <c r="AY839" s="18" t="s">
        <v>164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84</v>
      </c>
      <c r="BK839" s="231">
        <f>ROUND(I839*H839,2)</f>
        <v>0</v>
      </c>
      <c r="BL839" s="18" t="s">
        <v>237</v>
      </c>
      <c r="BM839" s="230" t="s">
        <v>998</v>
      </c>
    </row>
    <row r="840" s="2" customFormat="1">
      <c r="A840" s="39"/>
      <c r="B840" s="40"/>
      <c r="C840" s="41"/>
      <c r="D840" s="232" t="s">
        <v>173</v>
      </c>
      <c r="E840" s="41"/>
      <c r="F840" s="233" t="s">
        <v>997</v>
      </c>
      <c r="G840" s="41"/>
      <c r="H840" s="41"/>
      <c r="I840" s="234"/>
      <c r="J840" s="41"/>
      <c r="K840" s="41"/>
      <c r="L840" s="45"/>
      <c r="M840" s="235"/>
      <c r="N840" s="236"/>
      <c r="O840" s="92"/>
      <c r="P840" s="92"/>
      <c r="Q840" s="92"/>
      <c r="R840" s="92"/>
      <c r="S840" s="92"/>
      <c r="T840" s="93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T840" s="18" t="s">
        <v>173</v>
      </c>
      <c r="AU840" s="18" t="s">
        <v>86</v>
      </c>
    </row>
    <row r="841" s="2" customFormat="1" ht="44.25" customHeight="1">
      <c r="A841" s="39"/>
      <c r="B841" s="40"/>
      <c r="C841" s="219" t="s">
        <v>999</v>
      </c>
      <c r="D841" s="219" t="s">
        <v>166</v>
      </c>
      <c r="E841" s="220" t="s">
        <v>1000</v>
      </c>
      <c r="F841" s="221" t="s">
        <v>997</v>
      </c>
      <c r="G841" s="222" t="s">
        <v>169</v>
      </c>
      <c r="H841" s="223">
        <v>1</v>
      </c>
      <c r="I841" s="224"/>
      <c r="J841" s="225">
        <f>ROUND(I841*H841,2)</f>
        <v>0</v>
      </c>
      <c r="K841" s="221" t="s">
        <v>1</v>
      </c>
      <c r="L841" s="45"/>
      <c r="M841" s="226" t="s">
        <v>1</v>
      </c>
      <c r="N841" s="227" t="s">
        <v>41</v>
      </c>
      <c r="O841" s="92"/>
      <c r="P841" s="228">
        <f>O841*H841</f>
        <v>0</v>
      </c>
      <c r="Q841" s="228">
        <v>0</v>
      </c>
      <c r="R841" s="228">
        <f>Q841*H841</f>
        <v>0</v>
      </c>
      <c r="S841" s="228">
        <v>0</v>
      </c>
      <c r="T841" s="229">
        <f>S841*H841</f>
        <v>0</v>
      </c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R841" s="230" t="s">
        <v>237</v>
      </c>
      <c r="AT841" s="230" t="s">
        <v>166</v>
      </c>
      <c r="AU841" s="230" t="s">
        <v>86</v>
      </c>
      <c r="AY841" s="18" t="s">
        <v>164</v>
      </c>
      <c r="BE841" s="231">
        <f>IF(N841="základní",J841,0)</f>
        <v>0</v>
      </c>
      <c r="BF841" s="231">
        <f>IF(N841="snížená",J841,0)</f>
        <v>0</v>
      </c>
      <c r="BG841" s="231">
        <f>IF(N841="zákl. přenesená",J841,0)</f>
        <v>0</v>
      </c>
      <c r="BH841" s="231">
        <f>IF(N841="sníž. přenesená",J841,0)</f>
        <v>0</v>
      </c>
      <c r="BI841" s="231">
        <f>IF(N841="nulová",J841,0)</f>
        <v>0</v>
      </c>
      <c r="BJ841" s="18" t="s">
        <v>84</v>
      </c>
      <c r="BK841" s="231">
        <f>ROUND(I841*H841,2)</f>
        <v>0</v>
      </c>
      <c r="BL841" s="18" t="s">
        <v>237</v>
      </c>
      <c r="BM841" s="230" t="s">
        <v>1001</v>
      </c>
    </row>
    <row r="842" s="2" customFormat="1">
      <c r="A842" s="39"/>
      <c r="B842" s="40"/>
      <c r="C842" s="41"/>
      <c r="D842" s="232" t="s">
        <v>173</v>
      </c>
      <c r="E842" s="41"/>
      <c r="F842" s="233" t="s">
        <v>997</v>
      </c>
      <c r="G842" s="41"/>
      <c r="H842" s="41"/>
      <c r="I842" s="234"/>
      <c r="J842" s="41"/>
      <c r="K842" s="41"/>
      <c r="L842" s="45"/>
      <c r="M842" s="235"/>
      <c r="N842" s="236"/>
      <c r="O842" s="92"/>
      <c r="P842" s="92"/>
      <c r="Q842" s="92"/>
      <c r="R842" s="92"/>
      <c r="S842" s="92"/>
      <c r="T842" s="93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T842" s="18" t="s">
        <v>173</v>
      </c>
      <c r="AU842" s="18" t="s">
        <v>86</v>
      </c>
    </row>
    <row r="843" s="2" customFormat="1" ht="44.25" customHeight="1">
      <c r="A843" s="39"/>
      <c r="B843" s="40"/>
      <c r="C843" s="219" t="s">
        <v>1002</v>
      </c>
      <c r="D843" s="219" t="s">
        <v>166</v>
      </c>
      <c r="E843" s="220" t="s">
        <v>1003</v>
      </c>
      <c r="F843" s="221" t="s">
        <v>1004</v>
      </c>
      <c r="G843" s="222" t="s">
        <v>169</v>
      </c>
      <c r="H843" s="223">
        <v>1</v>
      </c>
      <c r="I843" s="224"/>
      <c r="J843" s="225">
        <f>ROUND(I843*H843,2)</f>
        <v>0</v>
      </c>
      <c r="K843" s="221" t="s">
        <v>1</v>
      </c>
      <c r="L843" s="45"/>
      <c r="M843" s="226" t="s">
        <v>1</v>
      </c>
      <c r="N843" s="227" t="s">
        <v>41</v>
      </c>
      <c r="O843" s="92"/>
      <c r="P843" s="228">
        <f>O843*H843</f>
        <v>0</v>
      </c>
      <c r="Q843" s="228">
        <v>0</v>
      </c>
      <c r="R843" s="228">
        <f>Q843*H843</f>
        <v>0</v>
      </c>
      <c r="S843" s="228">
        <v>0</v>
      </c>
      <c r="T843" s="229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0" t="s">
        <v>237</v>
      </c>
      <c r="AT843" s="230" t="s">
        <v>166</v>
      </c>
      <c r="AU843" s="230" t="s">
        <v>86</v>
      </c>
      <c r="AY843" s="18" t="s">
        <v>164</v>
      </c>
      <c r="BE843" s="231">
        <f>IF(N843="základní",J843,0)</f>
        <v>0</v>
      </c>
      <c r="BF843" s="231">
        <f>IF(N843="snížená",J843,0)</f>
        <v>0</v>
      </c>
      <c r="BG843" s="231">
        <f>IF(N843="zákl. přenesená",J843,0)</f>
        <v>0</v>
      </c>
      <c r="BH843" s="231">
        <f>IF(N843="sníž. přenesená",J843,0)</f>
        <v>0</v>
      </c>
      <c r="BI843" s="231">
        <f>IF(N843="nulová",J843,0)</f>
        <v>0</v>
      </c>
      <c r="BJ843" s="18" t="s">
        <v>84</v>
      </c>
      <c r="BK843" s="231">
        <f>ROUND(I843*H843,2)</f>
        <v>0</v>
      </c>
      <c r="BL843" s="18" t="s">
        <v>237</v>
      </c>
      <c r="BM843" s="230" t="s">
        <v>1005</v>
      </c>
    </row>
    <row r="844" s="2" customFormat="1">
      <c r="A844" s="39"/>
      <c r="B844" s="40"/>
      <c r="C844" s="41"/>
      <c r="D844" s="232" t="s">
        <v>173</v>
      </c>
      <c r="E844" s="41"/>
      <c r="F844" s="233" t="s">
        <v>1004</v>
      </c>
      <c r="G844" s="41"/>
      <c r="H844" s="41"/>
      <c r="I844" s="234"/>
      <c r="J844" s="41"/>
      <c r="K844" s="41"/>
      <c r="L844" s="45"/>
      <c r="M844" s="235"/>
      <c r="N844" s="236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173</v>
      </c>
      <c r="AU844" s="18" t="s">
        <v>86</v>
      </c>
    </row>
    <row r="845" s="2" customFormat="1" ht="37.8" customHeight="1">
      <c r="A845" s="39"/>
      <c r="B845" s="40"/>
      <c r="C845" s="219" t="s">
        <v>1006</v>
      </c>
      <c r="D845" s="219" t="s">
        <v>166</v>
      </c>
      <c r="E845" s="220" t="s">
        <v>1007</v>
      </c>
      <c r="F845" s="221" t="s">
        <v>1008</v>
      </c>
      <c r="G845" s="222" t="s">
        <v>169</v>
      </c>
      <c r="H845" s="223">
        <v>3</v>
      </c>
      <c r="I845" s="224"/>
      <c r="J845" s="225">
        <f>ROUND(I845*H845,2)</f>
        <v>0</v>
      </c>
      <c r="K845" s="221" t="s">
        <v>1</v>
      </c>
      <c r="L845" s="45"/>
      <c r="M845" s="226" t="s">
        <v>1</v>
      </c>
      <c r="N845" s="227" t="s">
        <v>41</v>
      </c>
      <c r="O845" s="92"/>
      <c r="P845" s="228">
        <f>O845*H845</f>
        <v>0</v>
      </c>
      <c r="Q845" s="228">
        <v>0</v>
      </c>
      <c r="R845" s="228">
        <f>Q845*H845</f>
        <v>0</v>
      </c>
      <c r="S845" s="228">
        <v>0</v>
      </c>
      <c r="T845" s="229">
        <f>S845*H845</f>
        <v>0</v>
      </c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R845" s="230" t="s">
        <v>237</v>
      </c>
      <c r="AT845" s="230" t="s">
        <v>166</v>
      </c>
      <c r="AU845" s="230" t="s">
        <v>86</v>
      </c>
      <c r="AY845" s="18" t="s">
        <v>164</v>
      </c>
      <c r="BE845" s="231">
        <f>IF(N845="základní",J845,0)</f>
        <v>0</v>
      </c>
      <c r="BF845" s="231">
        <f>IF(N845="snížená",J845,0)</f>
        <v>0</v>
      </c>
      <c r="BG845" s="231">
        <f>IF(N845="zákl. přenesená",J845,0)</f>
        <v>0</v>
      </c>
      <c r="BH845" s="231">
        <f>IF(N845="sníž. přenesená",J845,0)</f>
        <v>0</v>
      </c>
      <c r="BI845" s="231">
        <f>IF(N845="nulová",J845,0)</f>
        <v>0</v>
      </c>
      <c r="BJ845" s="18" t="s">
        <v>84</v>
      </c>
      <c r="BK845" s="231">
        <f>ROUND(I845*H845,2)</f>
        <v>0</v>
      </c>
      <c r="BL845" s="18" t="s">
        <v>237</v>
      </c>
      <c r="BM845" s="230" t="s">
        <v>1009</v>
      </c>
    </row>
    <row r="846" s="2" customFormat="1">
      <c r="A846" s="39"/>
      <c r="B846" s="40"/>
      <c r="C846" s="41"/>
      <c r="D846" s="232" t="s">
        <v>173</v>
      </c>
      <c r="E846" s="41"/>
      <c r="F846" s="233" t="s">
        <v>1008</v>
      </c>
      <c r="G846" s="41"/>
      <c r="H846" s="41"/>
      <c r="I846" s="234"/>
      <c r="J846" s="41"/>
      <c r="K846" s="41"/>
      <c r="L846" s="45"/>
      <c r="M846" s="235"/>
      <c r="N846" s="236"/>
      <c r="O846" s="92"/>
      <c r="P846" s="92"/>
      <c r="Q846" s="92"/>
      <c r="R846" s="92"/>
      <c r="S846" s="92"/>
      <c r="T846" s="93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T846" s="18" t="s">
        <v>173</v>
      </c>
      <c r="AU846" s="18" t="s">
        <v>86</v>
      </c>
    </row>
    <row r="847" s="2" customFormat="1" ht="49.05" customHeight="1">
      <c r="A847" s="39"/>
      <c r="B847" s="40"/>
      <c r="C847" s="219" t="s">
        <v>1010</v>
      </c>
      <c r="D847" s="219" t="s">
        <v>166</v>
      </c>
      <c r="E847" s="220" t="s">
        <v>1011</v>
      </c>
      <c r="F847" s="221" t="s">
        <v>1012</v>
      </c>
      <c r="G847" s="222" t="s">
        <v>169</v>
      </c>
      <c r="H847" s="223">
        <v>1</v>
      </c>
      <c r="I847" s="224"/>
      <c r="J847" s="225">
        <f>ROUND(I847*H847,2)</f>
        <v>0</v>
      </c>
      <c r="K847" s="221" t="s">
        <v>1</v>
      </c>
      <c r="L847" s="45"/>
      <c r="M847" s="226" t="s">
        <v>1</v>
      </c>
      <c r="N847" s="227" t="s">
        <v>41</v>
      </c>
      <c r="O847" s="92"/>
      <c r="P847" s="228">
        <f>O847*H847</f>
        <v>0</v>
      </c>
      <c r="Q847" s="228">
        <v>0</v>
      </c>
      <c r="R847" s="228">
        <f>Q847*H847</f>
        <v>0</v>
      </c>
      <c r="S847" s="228">
        <v>0</v>
      </c>
      <c r="T847" s="229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0" t="s">
        <v>237</v>
      </c>
      <c r="AT847" s="230" t="s">
        <v>166</v>
      </c>
      <c r="AU847" s="230" t="s">
        <v>86</v>
      </c>
      <c r="AY847" s="18" t="s">
        <v>164</v>
      </c>
      <c r="BE847" s="231">
        <f>IF(N847="základní",J847,0)</f>
        <v>0</v>
      </c>
      <c r="BF847" s="231">
        <f>IF(N847="snížená",J847,0)</f>
        <v>0</v>
      </c>
      <c r="BG847" s="231">
        <f>IF(N847="zákl. přenesená",J847,0)</f>
        <v>0</v>
      </c>
      <c r="BH847" s="231">
        <f>IF(N847="sníž. přenesená",J847,0)</f>
        <v>0</v>
      </c>
      <c r="BI847" s="231">
        <f>IF(N847="nulová",J847,0)</f>
        <v>0</v>
      </c>
      <c r="BJ847" s="18" t="s">
        <v>84</v>
      </c>
      <c r="BK847" s="231">
        <f>ROUND(I847*H847,2)</f>
        <v>0</v>
      </c>
      <c r="BL847" s="18" t="s">
        <v>237</v>
      </c>
      <c r="BM847" s="230" t="s">
        <v>1013</v>
      </c>
    </row>
    <row r="848" s="2" customFormat="1">
      <c r="A848" s="39"/>
      <c r="B848" s="40"/>
      <c r="C848" s="41"/>
      <c r="D848" s="232" t="s">
        <v>173</v>
      </c>
      <c r="E848" s="41"/>
      <c r="F848" s="233" t="s">
        <v>1012</v>
      </c>
      <c r="G848" s="41"/>
      <c r="H848" s="41"/>
      <c r="I848" s="234"/>
      <c r="J848" s="41"/>
      <c r="K848" s="41"/>
      <c r="L848" s="45"/>
      <c r="M848" s="235"/>
      <c r="N848" s="236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173</v>
      </c>
      <c r="AU848" s="18" t="s">
        <v>86</v>
      </c>
    </row>
    <row r="849" s="2" customFormat="1" ht="37.8" customHeight="1">
      <c r="A849" s="39"/>
      <c r="B849" s="40"/>
      <c r="C849" s="219" t="s">
        <v>1014</v>
      </c>
      <c r="D849" s="219" t="s">
        <v>166</v>
      </c>
      <c r="E849" s="220" t="s">
        <v>1015</v>
      </c>
      <c r="F849" s="221" t="s">
        <v>1016</v>
      </c>
      <c r="G849" s="222" t="s">
        <v>169</v>
      </c>
      <c r="H849" s="223">
        <v>1</v>
      </c>
      <c r="I849" s="224"/>
      <c r="J849" s="225">
        <f>ROUND(I849*H849,2)</f>
        <v>0</v>
      </c>
      <c r="K849" s="221" t="s">
        <v>1</v>
      </c>
      <c r="L849" s="45"/>
      <c r="M849" s="226" t="s">
        <v>1</v>
      </c>
      <c r="N849" s="227" t="s">
        <v>41</v>
      </c>
      <c r="O849" s="92"/>
      <c r="P849" s="228">
        <f>O849*H849</f>
        <v>0</v>
      </c>
      <c r="Q849" s="228">
        <v>0</v>
      </c>
      <c r="R849" s="228">
        <f>Q849*H849</f>
        <v>0</v>
      </c>
      <c r="S849" s="228">
        <v>0</v>
      </c>
      <c r="T849" s="229">
        <f>S849*H849</f>
        <v>0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237</v>
      </c>
      <c r="AT849" s="230" t="s">
        <v>166</v>
      </c>
      <c r="AU849" s="230" t="s">
        <v>86</v>
      </c>
      <c r="AY849" s="18" t="s">
        <v>164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84</v>
      </c>
      <c r="BK849" s="231">
        <f>ROUND(I849*H849,2)</f>
        <v>0</v>
      </c>
      <c r="BL849" s="18" t="s">
        <v>237</v>
      </c>
      <c r="BM849" s="230" t="s">
        <v>1017</v>
      </c>
    </row>
    <row r="850" s="2" customFormat="1">
      <c r="A850" s="39"/>
      <c r="B850" s="40"/>
      <c r="C850" s="41"/>
      <c r="D850" s="232" t="s">
        <v>173</v>
      </c>
      <c r="E850" s="41"/>
      <c r="F850" s="233" t="s">
        <v>1016</v>
      </c>
      <c r="G850" s="41"/>
      <c r="H850" s="41"/>
      <c r="I850" s="234"/>
      <c r="J850" s="41"/>
      <c r="K850" s="41"/>
      <c r="L850" s="45"/>
      <c r="M850" s="235"/>
      <c r="N850" s="236"/>
      <c r="O850" s="92"/>
      <c r="P850" s="92"/>
      <c r="Q850" s="92"/>
      <c r="R850" s="92"/>
      <c r="S850" s="92"/>
      <c r="T850" s="93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173</v>
      </c>
      <c r="AU850" s="18" t="s">
        <v>86</v>
      </c>
    </row>
    <row r="851" s="2" customFormat="1" ht="49.05" customHeight="1">
      <c r="A851" s="39"/>
      <c r="B851" s="40"/>
      <c r="C851" s="219" t="s">
        <v>1018</v>
      </c>
      <c r="D851" s="219" t="s">
        <v>166</v>
      </c>
      <c r="E851" s="220" t="s">
        <v>1019</v>
      </c>
      <c r="F851" s="221" t="s">
        <v>1020</v>
      </c>
      <c r="G851" s="222" t="s">
        <v>169</v>
      </c>
      <c r="H851" s="223">
        <v>1</v>
      </c>
      <c r="I851" s="224"/>
      <c r="J851" s="225">
        <f>ROUND(I851*H851,2)</f>
        <v>0</v>
      </c>
      <c r="K851" s="221" t="s">
        <v>1</v>
      </c>
      <c r="L851" s="45"/>
      <c r="M851" s="226" t="s">
        <v>1</v>
      </c>
      <c r="N851" s="227" t="s">
        <v>41</v>
      </c>
      <c r="O851" s="92"/>
      <c r="P851" s="228">
        <f>O851*H851</f>
        <v>0</v>
      </c>
      <c r="Q851" s="228">
        <v>0</v>
      </c>
      <c r="R851" s="228">
        <f>Q851*H851</f>
        <v>0</v>
      </c>
      <c r="S851" s="228">
        <v>0</v>
      </c>
      <c r="T851" s="229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30" t="s">
        <v>237</v>
      </c>
      <c r="AT851" s="230" t="s">
        <v>166</v>
      </c>
      <c r="AU851" s="230" t="s">
        <v>86</v>
      </c>
      <c r="AY851" s="18" t="s">
        <v>164</v>
      </c>
      <c r="BE851" s="231">
        <f>IF(N851="základní",J851,0)</f>
        <v>0</v>
      </c>
      <c r="BF851" s="231">
        <f>IF(N851="snížená",J851,0)</f>
        <v>0</v>
      </c>
      <c r="BG851" s="231">
        <f>IF(N851="zákl. přenesená",J851,0)</f>
        <v>0</v>
      </c>
      <c r="BH851" s="231">
        <f>IF(N851="sníž. přenesená",J851,0)</f>
        <v>0</v>
      </c>
      <c r="BI851" s="231">
        <f>IF(N851="nulová",J851,0)</f>
        <v>0</v>
      </c>
      <c r="BJ851" s="18" t="s">
        <v>84</v>
      </c>
      <c r="BK851" s="231">
        <f>ROUND(I851*H851,2)</f>
        <v>0</v>
      </c>
      <c r="BL851" s="18" t="s">
        <v>237</v>
      </c>
      <c r="BM851" s="230" t="s">
        <v>1021</v>
      </c>
    </row>
    <row r="852" s="2" customFormat="1">
      <c r="A852" s="39"/>
      <c r="B852" s="40"/>
      <c r="C852" s="41"/>
      <c r="D852" s="232" t="s">
        <v>173</v>
      </c>
      <c r="E852" s="41"/>
      <c r="F852" s="233" t="s">
        <v>1020</v>
      </c>
      <c r="G852" s="41"/>
      <c r="H852" s="41"/>
      <c r="I852" s="234"/>
      <c r="J852" s="41"/>
      <c r="K852" s="41"/>
      <c r="L852" s="45"/>
      <c r="M852" s="235"/>
      <c r="N852" s="236"/>
      <c r="O852" s="92"/>
      <c r="P852" s="92"/>
      <c r="Q852" s="92"/>
      <c r="R852" s="92"/>
      <c r="S852" s="92"/>
      <c r="T852" s="93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T852" s="18" t="s">
        <v>173</v>
      </c>
      <c r="AU852" s="18" t="s">
        <v>86</v>
      </c>
    </row>
    <row r="853" s="2" customFormat="1" ht="24.15" customHeight="1">
      <c r="A853" s="39"/>
      <c r="B853" s="40"/>
      <c r="C853" s="219" t="s">
        <v>1022</v>
      </c>
      <c r="D853" s="219" t="s">
        <v>166</v>
      </c>
      <c r="E853" s="220" t="s">
        <v>1023</v>
      </c>
      <c r="F853" s="221" t="s">
        <v>1024</v>
      </c>
      <c r="G853" s="222" t="s">
        <v>818</v>
      </c>
      <c r="H853" s="292"/>
      <c r="I853" s="224"/>
      <c r="J853" s="225">
        <f>ROUND(I853*H853,2)</f>
        <v>0</v>
      </c>
      <c r="K853" s="221" t="s">
        <v>170</v>
      </c>
      <c r="L853" s="45"/>
      <c r="M853" s="226" t="s">
        <v>1</v>
      </c>
      <c r="N853" s="227" t="s">
        <v>41</v>
      </c>
      <c r="O853" s="92"/>
      <c r="P853" s="228">
        <f>O853*H853</f>
        <v>0</v>
      </c>
      <c r="Q853" s="228">
        <v>0</v>
      </c>
      <c r="R853" s="228">
        <f>Q853*H853</f>
        <v>0</v>
      </c>
      <c r="S853" s="228">
        <v>0</v>
      </c>
      <c r="T853" s="229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0" t="s">
        <v>237</v>
      </c>
      <c r="AT853" s="230" t="s">
        <v>166</v>
      </c>
      <c r="AU853" s="230" t="s">
        <v>86</v>
      </c>
      <c r="AY853" s="18" t="s">
        <v>164</v>
      </c>
      <c r="BE853" s="231">
        <f>IF(N853="základní",J853,0)</f>
        <v>0</v>
      </c>
      <c r="BF853" s="231">
        <f>IF(N853="snížená",J853,0)</f>
        <v>0</v>
      </c>
      <c r="BG853" s="231">
        <f>IF(N853="zákl. přenesená",J853,0)</f>
        <v>0</v>
      </c>
      <c r="BH853" s="231">
        <f>IF(N853="sníž. přenesená",J853,0)</f>
        <v>0</v>
      </c>
      <c r="BI853" s="231">
        <f>IF(N853="nulová",J853,0)</f>
        <v>0</v>
      </c>
      <c r="BJ853" s="18" t="s">
        <v>84</v>
      </c>
      <c r="BK853" s="231">
        <f>ROUND(I853*H853,2)</f>
        <v>0</v>
      </c>
      <c r="BL853" s="18" t="s">
        <v>237</v>
      </c>
      <c r="BM853" s="230" t="s">
        <v>1025</v>
      </c>
    </row>
    <row r="854" s="2" customFormat="1">
      <c r="A854" s="39"/>
      <c r="B854" s="40"/>
      <c r="C854" s="41"/>
      <c r="D854" s="232" t="s">
        <v>173</v>
      </c>
      <c r="E854" s="41"/>
      <c r="F854" s="233" t="s">
        <v>1026</v>
      </c>
      <c r="G854" s="41"/>
      <c r="H854" s="41"/>
      <c r="I854" s="234"/>
      <c r="J854" s="41"/>
      <c r="K854" s="41"/>
      <c r="L854" s="45"/>
      <c r="M854" s="235"/>
      <c r="N854" s="236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173</v>
      </c>
      <c r="AU854" s="18" t="s">
        <v>86</v>
      </c>
    </row>
    <row r="855" s="2" customFormat="1">
      <c r="A855" s="39"/>
      <c r="B855" s="40"/>
      <c r="C855" s="41"/>
      <c r="D855" s="237" t="s">
        <v>175</v>
      </c>
      <c r="E855" s="41"/>
      <c r="F855" s="238" t="s">
        <v>1027</v>
      </c>
      <c r="G855" s="41"/>
      <c r="H855" s="41"/>
      <c r="I855" s="234"/>
      <c r="J855" s="41"/>
      <c r="K855" s="41"/>
      <c r="L855" s="45"/>
      <c r="M855" s="235"/>
      <c r="N855" s="236"/>
      <c r="O855" s="92"/>
      <c r="P855" s="92"/>
      <c r="Q855" s="92"/>
      <c r="R855" s="92"/>
      <c r="S855" s="92"/>
      <c r="T855" s="93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T855" s="18" t="s">
        <v>175</v>
      </c>
      <c r="AU855" s="18" t="s">
        <v>86</v>
      </c>
    </row>
    <row r="856" s="12" customFormat="1" ht="22.8" customHeight="1">
      <c r="A856" s="12"/>
      <c r="B856" s="203"/>
      <c r="C856" s="204"/>
      <c r="D856" s="205" t="s">
        <v>75</v>
      </c>
      <c r="E856" s="217" t="s">
        <v>1028</v>
      </c>
      <c r="F856" s="217" t="s">
        <v>1029</v>
      </c>
      <c r="G856" s="204"/>
      <c r="H856" s="204"/>
      <c r="I856" s="207"/>
      <c r="J856" s="218">
        <f>BK856</f>
        <v>0</v>
      </c>
      <c r="K856" s="204"/>
      <c r="L856" s="209"/>
      <c r="M856" s="210"/>
      <c r="N856" s="211"/>
      <c r="O856" s="211"/>
      <c r="P856" s="212">
        <f>SUM(P857:P927)</f>
        <v>0</v>
      </c>
      <c r="Q856" s="211"/>
      <c r="R856" s="212">
        <f>SUM(R857:R927)</f>
        <v>0</v>
      </c>
      <c r="S856" s="211"/>
      <c r="T856" s="213">
        <f>SUM(T857:T927)</f>
        <v>3.9627700000000003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14" t="s">
        <v>86</v>
      </c>
      <c r="AT856" s="215" t="s">
        <v>75</v>
      </c>
      <c r="AU856" s="215" t="s">
        <v>84</v>
      </c>
      <c r="AY856" s="214" t="s">
        <v>164</v>
      </c>
      <c r="BK856" s="216">
        <f>SUM(BK857:BK927)</f>
        <v>0</v>
      </c>
    </row>
    <row r="857" s="2" customFormat="1" ht="24.15" customHeight="1">
      <c r="A857" s="39"/>
      <c r="B857" s="40"/>
      <c r="C857" s="219" t="s">
        <v>1030</v>
      </c>
      <c r="D857" s="219" t="s">
        <v>166</v>
      </c>
      <c r="E857" s="220" t="s">
        <v>1031</v>
      </c>
      <c r="F857" s="221" t="s">
        <v>1032</v>
      </c>
      <c r="G857" s="222" t="s">
        <v>247</v>
      </c>
      <c r="H857" s="223">
        <v>30.32</v>
      </c>
      <c r="I857" s="224"/>
      <c r="J857" s="225">
        <f>ROUND(I857*H857,2)</f>
        <v>0</v>
      </c>
      <c r="K857" s="221" t="s">
        <v>170</v>
      </c>
      <c r="L857" s="45"/>
      <c r="M857" s="226" t="s">
        <v>1</v>
      </c>
      <c r="N857" s="227" t="s">
        <v>41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0.001</v>
      </c>
      <c r="T857" s="229">
        <f>S857*H857</f>
        <v>0.03032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237</v>
      </c>
      <c r="AT857" s="230" t="s">
        <v>166</v>
      </c>
      <c r="AU857" s="230" t="s">
        <v>86</v>
      </c>
      <c r="AY857" s="18" t="s">
        <v>164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84</v>
      </c>
      <c r="BK857" s="231">
        <f>ROUND(I857*H857,2)</f>
        <v>0</v>
      </c>
      <c r="BL857" s="18" t="s">
        <v>237</v>
      </c>
      <c r="BM857" s="230" t="s">
        <v>1033</v>
      </c>
    </row>
    <row r="858" s="2" customFormat="1">
      <c r="A858" s="39"/>
      <c r="B858" s="40"/>
      <c r="C858" s="41"/>
      <c r="D858" s="232" t="s">
        <v>173</v>
      </c>
      <c r="E858" s="41"/>
      <c r="F858" s="233" t="s">
        <v>1034</v>
      </c>
      <c r="G858" s="41"/>
      <c r="H858" s="41"/>
      <c r="I858" s="234"/>
      <c r="J858" s="41"/>
      <c r="K858" s="41"/>
      <c r="L858" s="45"/>
      <c r="M858" s="235"/>
      <c r="N858" s="236"/>
      <c r="O858" s="92"/>
      <c r="P858" s="92"/>
      <c r="Q858" s="92"/>
      <c r="R858" s="92"/>
      <c r="S858" s="92"/>
      <c r="T858" s="93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T858" s="18" t="s">
        <v>173</v>
      </c>
      <c r="AU858" s="18" t="s">
        <v>86</v>
      </c>
    </row>
    <row r="859" s="2" customFormat="1">
      <c r="A859" s="39"/>
      <c r="B859" s="40"/>
      <c r="C859" s="41"/>
      <c r="D859" s="237" t="s">
        <v>175</v>
      </c>
      <c r="E859" s="41"/>
      <c r="F859" s="238" t="s">
        <v>1035</v>
      </c>
      <c r="G859" s="41"/>
      <c r="H859" s="41"/>
      <c r="I859" s="234"/>
      <c r="J859" s="41"/>
      <c r="K859" s="41"/>
      <c r="L859" s="45"/>
      <c r="M859" s="235"/>
      <c r="N859" s="236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175</v>
      </c>
      <c r="AU859" s="18" t="s">
        <v>86</v>
      </c>
    </row>
    <row r="860" s="13" customFormat="1">
      <c r="A860" s="13"/>
      <c r="B860" s="239"/>
      <c r="C860" s="240"/>
      <c r="D860" s="232" t="s">
        <v>177</v>
      </c>
      <c r="E860" s="241" t="s">
        <v>1</v>
      </c>
      <c r="F860" s="242" t="s">
        <v>1036</v>
      </c>
      <c r="G860" s="240"/>
      <c r="H860" s="241" t="s">
        <v>1</v>
      </c>
      <c r="I860" s="243"/>
      <c r="J860" s="240"/>
      <c r="K860" s="240"/>
      <c r="L860" s="244"/>
      <c r="M860" s="245"/>
      <c r="N860" s="246"/>
      <c r="O860" s="246"/>
      <c r="P860" s="246"/>
      <c r="Q860" s="246"/>
      <c r="R860" s="246"/>
      <c r="S860" s="246"/>
      <c r="T860" s="247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8" t="s">
        <v>177</v>
      </c>
      <c r="AU860" s="248" t="s">
        <v>86</v>
      </c>
      <c r="AV860" s="13" t="s">
        <v>84</v>
      </c>
      <c r="AW860" s="13" t="s">
        <v>32</v>
      </c>
      <c r="AX860" s="13" t="s">
        <v>76</v>
      </c>
      <c r="AY860" s="248" t="s">
        <v>164</v>
      </c>
    </row>
    <row r="861" s="14" customFormat="1">
      <c r="A861" s="14"/>
      <c r="B861" s="249"/>
      <c r="C861" s="250"/>
      <c r="D861" s="232" t="s">
        <v>177</v>
      </c>
      <c r="E861" s="251" t="s">
        <v>1</v>
      </c>
      <c r="F861" s="252" t="s">
        <v>1037</v>
      </c>
      <c r="G861" s="250"/>
      <c r="H861" s="253">
        <v>30.32</v>
      </c>
      <c r="I861" s="254"/>
      <c r="J861" s="250"/>
      <c r="K861" s="250"/>
      <c r="L861" s="255"/>
      <c r="M861" s="256"/>
      <c r="N861" s="257"/>
      <c r="O861" s="257"/>
      <c r="P861" s="257"/>
      <c r="Q861" s="257"/>
      <c r="R861" s="257"/>
      <c r="S861" s="257"/>
      <c r="T861" s="258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9" t="s">
        <v>177</v>
      </c>
      <c r="AU861" s="259" t="s">
        <v>86</v>
      </c>
      <c r="AV861" s="14" t="s">
        <v>86</v>
      </c>
      <c r="AW861" s="14" t="s">
        <v>32</v>
      </c>
      <c r="AX861" s="14" t="s">
        <v>76</v>
      </c>
      <c r="AY861" s="259" t="s">
        <v>164</v>
      </c>
    </row>
    <row r="862" s="15" customFormat="1">
      <c r="A862" s="15"/>
      <c r="B862" s="260"/>
      <c r="C862" s="261"/>
      <c r="D862" s="232" t="s">
        <v>177</v>
      </c>
      <c r="E862" s="262" t="s">
        <v>1</v>
      </c>
      <c r="F862" s="263" t="s">
        <v>179</v>
      </c>
      <c r="G862" s="261"/>
      <c r="H862" s="264">
        <v>30.32</v>
      </c>
      <c r="I862" s="265"/>
      <c r="J862" s="261"/>
      <c r="K862" s="261"/>
      <c r="L862" s="266"/>
      <c r="M862" s="267"/>
      <c r="N862" s="268"/>
      <c r="O862" s="268"/>
      <c r="P862" s="268"/>
      <c r="Q862" s="268"/>
      <c r="R862" s="268"/>
      <c r="S862" s="268"/>
      <c r="T862" s="269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70" t="s">
        <v>177</v>
      </c>
      <c r="AU862" s="270" t="s">
        <v>86</v>
      </c>
      <c r="AV862" s="15" t="s">
        <v>171</v>
      </c>
      <c r="AW862" s="15" t="s">
        <v>32</v>
      </c>
      <c r="AX862" s="15" t="s">
        <v>84</v>
      </c>
      <c r="AY862" s="270" t="s">
        <v>164</v>
      </c>
    </row>
    <row r="863" s="2" customFormat="1" ht="33" customHeight="1">
      <c r="A863" s="39"/>
      <c r="B863" s="40"/>
      <c r="C863" s="219" t="s">
        <v>1038</v>
      </c>
      <c r="D863" s="219" t="s">
        <v>166</v>
      </c>
      <c r="E863" s="220" t="s">
        <v>1039</v>
      </c>
      <c r="F863" s="221" t="s">
        <v>1040</v>
      </c>
      <c r="G863" s="222" t="s">
        <v>247</v>
      </c>
      <c r="H863" s="223">
        <v>189.84</v>
      </c>
      <c r="I863" s="224"/>
      <c r="J863" s="225">
        <f>ROUND(I863*H863,2)</f>
        <v>0</v>
      </c>
      <c r="K863" s="221" t="s">
        <v>170</v>
      </c>
      <c r="L863" s="45"/>
      <c r="M863" s="226" t="s">
        <v>1</v>
      </c>
      <c r="N863" s="227" t="s">
        <v>41</v>
      </c>
      <c r="O863" s="92"/>
      <c r="P863" s="228">
        <f>O863*H863</f>
        <v>0</v>
      </c>
      <c r="Q863" s="228">
        <v>0</v>
      </c>
      <c r="R863" s="228">
        <f>Q863*H863</f>
        <v>0</v>
      </c>
      <c r="S863" s="228">
        <v>0.001</v>
      </c>
      <c r="T863" s="229">
        <f>S863*H863</f>
        <v>0.18984000000000001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237</v>
      </c>
      <c r="AT863" s="230" t="s">
        <v>166</v>
      </c>
      <c r="AU863" s="230" t="s">
        <v>86</v>
      </c>
      <c r="AY863" s="18" t="s">
        <v>164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84</v>
      </c>
      <c r="BK863" s="231">
        <f>ROUND(I863*H863,2)</f>
        <v>0</v>
      </c>
      <c r="BL863" s="18" t="s">
        <v>237</v>
      </c>
      <c r="BM863" s="230" t="s">
        <v>1041</v>
      </c>
    </row>
    <row r="864" s="2" customFormat="1">
      <c r="A864" s="39"/>
      <c r="B864" s="40"/>
      <c r="C864" s="41"/>
      <c r="D864" s="232" t="s">
        <v>173</v>
      </c>
      <c r="E864" s="41"/>
      <c r="F864" s="233" t="s">
        <v>1042</v>
      </c>
      <c r="G864" s="41"/>
      <c r="H864" s="41"/>
      <c r="I864" s="234"/>
      <c r="J864" s="41"/>
      <c r="K864" s="41"/>
      <c r="L864" s="45"/>
      <c r="M864" s="235"/>
      <c r="N864" s="236"/>
      <c r="O864" s="92"/>
      <c r="P864" s="92"/>
      <c r="Q864" s="92"/>
      <c r="R864" s="92"/>
      <c r="S864" s="92"/>
      <c r="T864" s="93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T864" s="18" t="s">
        <v>173</v>
      </c>
      <c r="AU864" s="18" t="s">
        <v>86</v>
      </c>
    </row>
    <row r="865" s="2" customFormat="1">
      <c r="A865" s="39"/>
      <c r="B865" s="40"/>
      <c r="C865" s="41"/>
      <c r="D865" s="237" t="s">
        <v>175</v>
      </c>
      <c r="E865" s="41"/>
      <c r="F865" s="238" t="s">
        <v>1043</v>
      </c>
      <c r="G865" s="41"/>
      <c r="H865" s="41"/>
      <c r="I865" s="234"/>
      <c r="J865" s="41"/>
      <c r="K865" s="41"/>
      <c r="L865" s="45"/>
      <c r="M865" s="235"/>
      <c r="N865" s="236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175</v>
      </c>
      <c r="AU865" s="18" t="s">
        <v>86</v>
      </c>
    </row>
    <row r="866" s="13" customFormat="1">
      <c r="A866" s="13"/>
      <c r="B866" s="239"/>
      <c r="C866" s="240"/>
      <c r="D866" s="232" t="s">
        <v>177</v>
      </c>
      <c r="E866" s="241" t="s">
        <v>1</v>
      </c>
      <c r="F866" s="242" t="s">
        <v>1044</v>
      </c>
      <c r="G866" s="240"/>
      <c r="H866" s="241" t="s">
        <v>1</v>
      </c>
      <c r="I866" s="243"/>
      <c r="J866" s="240"/>
      <c r="K866" s="240"/>
      <c r="L866" s="244"/>
      <c r="M866" s="245"/>
      <c r="N866" s="246"/>
      <c r="O866" s="246"/>
      <c r="P866" s="246"/>
      <c r="Q866" s="246"/>
      <c r="R866" s="246"/>
      <c r="S866" s="246"/>
      <c r="T866" s="247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8" t="s">
        <v>177</v>
      </c>
      <c r="AU866" s="248" t="s">
        <v>86</v>
      </c>
      <c r="AV866" s="13" t="s">
        <v>84</v>
      </c>
      <c r="AW866" s="13" t="s">
        <v>32</v>
      </c>
      <c r="AX866" s="13" t="s">
        <v>76</v>
      </c>
      <c r="AY866" s="248" t="s">
        <v>164</v>
      </c>
    </row>
    <row r="867" s="14" customFormat="1">
      <c r="A867" s="14"/>
      <c r="B867" s="249"/>
      <c r="C867" s="250"/>
      <c r="D867" s="232" t="s">
        <v>177</v>
      </c>
      <c r="E867" s="251" t="s">
        <v>1</v>
      </c>
      <c r="F867" s="252" t="s">
        <v>1045</v>
      </c>
      <c r="G867" s="250"/>
      <c r="H867" s="253">
        <v>99.530000000000001</v>
      </c>
      <c r="I867" s="254"/>
      <c r="J867" s="250"/>
      <c r="K867" s="250"/>
      <c r="L867" s="255"/>
      <c r="M867" s="256"/>
      <c r="N867" s="257"/>
      <c r="O867" s="257"/>
      <c r="P867" s="257"/>
      <c r="Q867" s="257"/>
      <c r="R867" s="257"/>
      <c r="S867" s="257"/>
      <c r="T867" s="258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9" t="s">
        <v>177</v>
      </c>
      <c r="AU867" s="259" t="s">
        <v>86</v>
      </c>
      <c r="AV867" s="14" t="s">
        <v>86</v>
      </c>
      <c r="AW867" s="14" t="s">
        <v>32</v>
      </c>
      <c r="AX867" s="14" t="s">
        <v>76</v>
      </c>
      <c r="AY867" s="259" t="s">
        <v>164</v>
      </c>
    </row>
    <row r="868" s="13" customFormat="1">
      <c r="A868" s="13"/>
      <c r="B868" s="239"/>
      <c r="C868" s="240"/>
      <c r="D868" s="232" t="s">
        <v>177</v>
      </c>
      <c r="E868" s="241" t="s">
        <v>1</v>
      </c>
      <c r="F868" s="242" t="s">
        <v>1046</v>
      </c>
      <c r="G868" s="240"/>
      <c r="H868" s="241" t="s">
        <v>1</v>
      </c>
      <c r="I868" s="243"/>
      <c r="J868" s="240"/>
      <c r="K868" s="240"/>
      <c r="L868" s="244"/>
      <c r="M868" s="245"/>
      <c r="N868" s="246"/>
      <c r="O868" s="246"/>
      <c r="P868" s="246"/>
      <c r="Q868" s="246"/>
      <c r="R868" s="246"/>
      <c r="S868" s="246"/>
      <c r="T868" s="247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8" t="s">
        <v>177</v>
      </c>
      <c r="AU868" s="248" t="s">
        <v>86</v>
      </c>
      <c r="AV868" s="13" t="s">
        <v>84</v>
      </c>
      <c r="AW868" s="13" t="s">
        <v>32</v>
      </c>
      <c r="AX868" s="13" t="s">
        <v>76</v>
      </c>
      <c r="AY868" s="248" t="s">
        <v>164</v>
      </c>
    </row>
    <row r="869" s="14" customFormat="1">
      <c r="A869" s="14"/>
      <c r="B869" s="249"/>
      <c r="C869" s="250"/>
      <c r="D869" s="232" t="s">
        <v>177</v>
      </c>
      <c r="E869" s="251" t="s">
        <v>1</v>
      </c>
      <c r="F869" s="252" t="s">
        <v>1047</v>
      </c>
      <c r="G869" s="250"/>
      <c r="H869" s="253">
        <v>90.310000000000002</v>
      </c>
      <c r="I869" s="254"/>
      <c r="J869" s="250"/>
      <c r="K869" s="250"/>
      <c r="L869" s="255"/>
      <c r="M869" s="256"/>
      <c r="N869" s="257"/>
      <c r="O869" s="257"/>
      <c r="P869" s="257"/>
      <c r="Q869" s="257"/>
      <c r="R869" s="257"/>
      <c r="S869" s="257"/>
      <c r="T869" s="258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9" t="s">
        <v>177</v>
      </c>
      <c r="AU869" s="259" t="s">
        <v>86</v>
      </c>
      <c r="AV869" s="14" t="s">
        <v>86</v>
      </c>
      <c r="AW869" s="14" t="s">
        <v>32</v>
      </c>
      <c r="AX869" s="14" t="s">
        <v>76</v>
      </c>
      <c r="AY869" s="259" t="s">
        <v>164</v>
      </c>
    </row>
    <row r="870" s="15" customFormat="1">
      <c r="A870" s="15"/>
      <c r="B870" s="260"/>
      <c r="C870" s="261"/>
      <c r="D870" s="232" t="s">
        <v>177</v>
      </c>
      <c r="E870" s="262" t="s">
        <v>1</v>
      </c>
      <c r="F870" s="263" t="s">
        <v>179</v>
      </c>
      <c r="G870" s="261"/>
      <c r="H870" s="264">
        <v>189.84</v>
      </c>
      <c r="I870" s="265"/>
      <c r="J870" s="261"/>
      <c r="K870" s="261"/>
      <c r="L870" s="266"/>
      <c r="M870" s="267"/>
      <c r="N870" s="268"/>
      <c r="O870" s="268"/>
      <c r="P870" s="268"/>
      <c r="Q870" s="268"/>
      <c r="R870" s="268"/>
      <c r="S870" s="268"/>
      <c r="T870" s="269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T870" s="270" t="s">
        <v>177</v>
      </c>
      <c r="AU870" s="270" t="s">
        <v>86</v>
      </c>
      <c r="AV870" s="15" t="s">
        <v>171</v>
      </c>
      <c r="AW870" s="15" t="s">
        <v>32</v>
      </c>
      <c r="AX870" s="15" t="s">
        <v>84</v>
      </c>
      <c r="AY870" s="270" t="s">
        <v>164</v>
      </c>
    </row>
    <row r="871" s="2" customFormat="1" ht="33" customHeight="1">
      <c r="A871" s="39"/>
      <c r="B871" s="40"/>
      <c r="C871" s="219" t="s">
        <v>1048</v>
      </c>
      <c r="D871" s="219" t="s">
        <v>166</v>
      </c>
      <c r="E871" s="220" t="s">
        <v>1049</v>
      </c>
      <c r="F871" s="221" t="s">
        <v>1050</v>
      </c>
      <c r="G871" s="222" t="s">
        <v>247</v>
      </c>
      <c r="H871" s="223">
        <v>181.06999999999999</v>
      </c>
      <c r="I871" s="224"/>
      <c r="J871" s="225">
        <f>ROUND(I871*H871,2)</f>
        <v>0</v>
      </c>
      <c r="K871" s="221" t="s">
        <v>170</v>
      </c>
      <c r="L871" s="45"/>
      <c r="M871" s="226" t="s">
        <v>1</v>
      </c>
      <c r="N871" s="227" t="s">
        <v>41</v>
      </c>
      <c r="O871" s="92"/>
      <c r="P871" s="228">
        <f>O871*H871</f>
        <v>0</v>
      </c>
      <c r="Q871" s="228">
        <v>0</v>
      </c>
      <c r="R871" s="228">
        <f>Q871*H871</f>
        <v>0</v>
      </c>
      <c r="S871" s="228">
        <v>0.001</v>
      </c>
      <c r="T871" s="229">
        <f>S871*H871</f>
        <v>0.18107000000000001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0" t="s">
        <v>237</v>
      </c>
      <c r="AT871" s="230" t="s">
        <v>166</v>
      </c>
      <c r="AU871" s="230" t="s">
        <v>86</v>
      </c>
      <c r="AY871" s="18" t="s">
        <v>164</v>
      </c>
      <c r="BE871" s="231">
        <f>IF(N871="základní",J871,0)</f>
        <v>0</v>
      </c>
      <c r="BF871" s="231">
        <f>IF(N871="snížená",J871,0)</f>
        <v>0</v>
      </c>
      <c r="BG871" s="231">
        <f>IF(N871="zákl. přenesená",J871,0)</f>
        <v>0</v>
      </c>
      <c r="BH871" s="231">
        <f>IF(N871="sníž. přenesená",J871,0)</f>
        <v>0</v>
      </c>
      <c r="BI871" s="231">
        <f>IF(N871="nulová",J871,0)</f>
        <v>0</v>
      </c>
      <c r="BJ871" s="18" t="s">
        <v>84</v>
      </c>
      <c r="BK871" s="231">
        <f>ROUND(I871*H871,2)</f>
        <v>0</v>
      </c>
      <c r="BL871" s="18" t="s">
        <v>237</v>
      </c>
      <c r="BM871" s="230" t="s">
        <v>1051</v>
      </c>
    </row>
    <row r="872" s="2" customFormat="1">
      <c r="A872" s="39"/>
      <c r="B872" s="40"/>
      <c r="C872" s="41"/>
      <c r="D872" s="232" t="s">
        <v>173</v>
      </c>
      <c r="E872" s="41"/>
      <c r="F872" s="233" t="s">
        <v>1052</v>
      </c>
      <c r="G872" s="41"/>
      <c r="H872" s="41"/>
      <c r="I872" s="234"/>
      <c r="J872" s="41"/>
      <c r="K872" s="41"/>
      <c r="L872" s="45"/>
      <c r="M872" s="235"/>
      <c r="N872" s="236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173</v>
      </c>
      <c r="AU872" s="18" t="s">
        <v>86</v>
      </c>
    </row>
    <row r="873" s="2" customFormat="1">
      <c r="A873" s="39"/>
      <c r="B873" s="40"/>
      <c r="C873" s="41"/>
      <c r="D873" s="237" t="s">
        <v>175</v>
      </c>
      <c r="E873" s="41"/>
      <c r="F873" s="238" t="s">
        <v>1053</v>
      </c>
      <c r="G873" s="41"/>
      <c r="H873" s="41"/>
      <c r="I873" s="234"/>
      <c r="J873" s="41"/>
      <c r="K873" s="41"/>
      <c r="L873" s="45"/>
      <c r="M873" s="235"/>
      <c r="N873" s="236"/>
      <c r="O873" s="92"/>
      <c r="P873" s="92"/>
      <c r="Q873" s="92"/>
      <c r="R873" s="92"/>
      <c r="S873" s="92"/>
      <c r="T873" s="93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T873" s="18" t="s">
        <v>175</v>
      </c>
      <c r="AU873" s="18" t="s">
        <v>86</v>
      </c>
    </row>
    <row r="874" s="13" customFormat="1">
      <c r="A874" s="13"/>
      <c r="B874" s="239"/>
      <c r="C874" s="240"/>
      <c r="D874" s="232" t="s">
        <v>177</v>
      </c>
      <c r="E874" s="241" t="s">
        <v>1</v>
      </c>
      <c r="F874" s="242" t="s">
        <v>1054</v>
      </c>
      <c r="G874" s="240"/>
      <c r="H874" s="241" t="s">
        <v>1</v>
      </c>
      <c r="I874" s="243"/>
      <c r="J874" s="240"/>
      <c r="K874" s="240"/>
      <c r="L874" s="244"/>
      <c r="M874" s="245"/>
      <c r="N874" s="246"/>
      <c r="O874" s="246"/>
      <c r="P874" s="246"/>
      <c r="Q874" s="246"/>
      <c r="R874" s="246"/>
      <c r="S874" s="246"/>
      <c r="T874" s="247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8" t="s">
        <v>177</v>
      </c>
      <c r="AU874" s="248" t="s">
        <v>86</v>
      </c>
      <c r="AV874" s="13" t="s">
        <v>84</v>
      </c>
      <c r="AW874" s="13" t="s">
        <v>32</v>
      </c>
      <c r="AX874" s="13" t="s">
        <v>76</v>
      </c>
      <c r="AY874" s="248" t="s">
        <v>164</v>
      </c>
    </row>
    <row r="875" s="14" customFormat="1">
      <c r="A875" s="14"/>
      <c r="B875" s="249"/>
      <c r="C875" s="250"/>
      <c r="D875" s="232" t="s">
        <v>177</v>
      </c>
      <c r="E875" s="251" t="s">
        <v>1</v>
      </c>
      <c r="F875" s="252" t="s">
        <v>1055</v>
      </c>
      <c r="G875" s="250"/>
      <c r="H875" s="253">
        <v>181.06999999999999</v>
      </c>
      <c r="I875" s="254"/>
      <c r="J875" s="250"/>
      <c r="K875" s="250"/>
      <c r="L875" s="255"/>
      <c r="M875" s="256"/>
      <c r="N875" s="257"/>
      <c r="O875" s="257"/>
      <c r="P875" s="257"/>
      <c r="Q875" s="257"/>
      <c r="R875" s="257"/>
      <c r="S875" s="257"/>
      <c r="T875" s="258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9" t="s">
        <v>177</v>
      </c>
      <c r="AU875" s="259" t="s">
        <v>86</v>
      </c>
      <c r="AV875" s="14" t="s">
        <v>86</v>
      </c>
      <c r="AW875" s="14" t="s">
        <v>32</v>
      </c>
      <c r="AX875" s="14" t="s">
        <v>76</v>
      </c>
      <c r="AY875" s="259" t="s">
        <v>164</v>
      </c>
    </row>
    <row r="876" s="15" customFormat="1">
      <c r="A876" s="15"/>
      <c r="B876" s="260"/>
      <c r="C876" s="261"/>
      <c r="D876" s="232" t="s">
        <v>177</v>
      </c>
      <c r="E876" s="262" t="s">
        <v>1</v>
      </c>
      <c r="F876" s="263" t="s">
        <v>179</v>
      </c>
      <c r="G876" s="261"/>
      <c r="H876" s="264">
        <v>181.06999999999999</v>
      </c>
      <c r="I876" s="265"/>
      <c r="J876" s="261"/>
      <c r="K876" s="261"/>
      <c r="L876" s="266"/>
      <c r="M876" s="267"/>
      <c r="N876" s="268"/>
      <c r="O876" s="268"/>
      <c r="P876" s="268"/>
      <c r="Q876" s="268"/>
      <c r="R876" s="268"/>
      <c r="S876" s="268"/>
      <c r="T876" s="269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70" t="s">
        <v>177</v>
      </c>
      <c r="AU876" s="270" t="s">
        <v>86</v>
      </c>
      <c r="AV876" s="15" t="s">
        <v>171</v>
      </c>
      <c r="AW876" s="15" t="s">
        <v>32</v>
      </c>
      <c r="AX876" s="15" t="s">
        <v>84</v>
      </c>
      <c r="AY876" s="270" t="s">
        <v>164</v>
      </c>
    </row>
    <row r="877" s="2" customFormat="1" ht="33" customHeight="1">
      <c r="A877" s="39"/>
      <c r="B877" s="40"/>
      <c r="C877" s="219" t="s">
        <v>1056</v>
      </c>
      <c r="D877" s="219" t="s">
        <v>166</v>
      </c>
      <c r="E877" s="220" t="s">
        <v>1057</v>
      </c>
      <c r="F877" s="221" t="s">
        <v>1058</v>
      </c>
      <c r="G877" s="222" t="s">
        <v>247</v>
      </c>
      <c r="H877" s="223">
        <v>1942.2000000000001</v>
      </c>
      <c r="I877" s="224"/>
      <c r="J877" s="225">
        <f>ROUND(I877*H877,2)</f>
        <v>0</v>
      </c>
      <c r="K877" s="221" t="s">
        <v>170</v>
      </c>
      <c r="L877" s="45"/>
      <c r="M877" s="226" t="s">
        <v>1</v>
      </c>
      <c r="N877" s="227" t="s">
        <v>41</v>
      </c>
      <c r="O877" s="92"/>
      <c r="P877" s="228">
        <f>O877*H877</f>
        <v>0</v>
      </c>
      <c r="Q877" s="228">
        <v>0</v>
      </c>
      <c r="R877" s="228">
        <f>Q877*H877</f>
        <v>0</v>
      </c>
      <c r="S877" s="228">
        <v>0.001</v>
      </c>
      <c r="T877" s="229">
        <f>S877*H877</f>
        <v>1.9422000000000002</v>
      </c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R877" s="230" t="s">
        <v>237</v>
      </c>
      <c r="AT877" s="230" t="s">
        <v>166</v>
      </c>
      <c r="AU877" s="230" t="s">
        <v>86</v>
      </c>
      <c r="AY877" s="18" t="s">
        <v>164</v>
      </c>
      <c r="BE877" s="231">
        <f>IF(N877="základní",J877,0)</f>
        <v>0</v>
      </c>
      <c r="BF877" s="231">
        <f>IF(N877="snížená",J877,0)</f>
        <v>0</v>
      </c>
      <c r="BG877" s="231">
        <f>IF(N877="zákl. přenesená",J877,0)</f>
        <v>0</v>
      </c>
      <c r="BH877" s="231">
        <f>IF(N877="sníž. přenesená",J877,0)</f>
        <v>0</v>
      </c>
      <c r="BI877" s="231">
        <f>IF(N877="nulová",J877,0)</f>
        <v>0</v>
      </c>
      <c r="BJ877" s="18" t="s">
        <v>84</v>
      </c>
      <c r="BK877" s="231">
        <f>ROUND(I877*H877,2)</f>
        <v>0</v>
      </c>
      <c r="BL877" s="18" t="s">
        <v>237</v>
      </c>
      <c r="BM877" s="230" t="s">
        <v>1059</v>
      </c>
    </row>
    <row r="878" s="2" customFormat="1">
      <c r="A878" s="39"/>
      <c r="B878" s="40"/>
      <c r="C878" s="41"/>
      <c r="D878" s="232" t="s">
        <v>173</v>
      </c>
      <c r="E878" s="41"/>
      <c r="F878" s="233" t="s">
        <v>1060</v>
      </c>
      <c r="G878" s="41"/>
      <c r="H878" s="41"/>
      <c r="I878" s="234"/>
      <c r="J878" s="41"/>
      <c r="K878" s="41"/>
      <c r="L878" s="45"/>
      <c r="M878" s="235"/>
      <c r="N878" s="236"/>
      <c r="O878" s="92"/>
      <c r="P878" s="92"/>
      <c r="Q878" s="92"/>
      <c r="R878" s="92"/>
      <c r="S878" s="92"/>
      <c r="T878" s="93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T878" s="18" t="s">
        <v>173</v>
      </c>
      <c r="AU878" s="18" t="s">
        <v>86</v>
      </c>
    </row>
    <row r="879" s="2" customFormat="1">
      <c r="A879" s="39"/>
      <c r="B879" s="40"/>
      <c r="C879" s="41"/>
      <c r="D879" s="237" t="s">
        <v>175</v>
      </c>
      <c r="E879" s="41"/>
      <c r="F879" s="238" t="s">
        <v>1061</v>
      </c>
      <c r="G879" s="41"/>
      <c r="H879" s="41"/>
      <c r="I879" s="234"/>
      <c r="J879" s="41"/>
      <c r="K879" s="41"/>
      <c r="L879" s="45"/>
      <c r="M879" s="235"/>
      <c r="N879" s="236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175</v>
      </c>
      <c r="AU879" s="18" t="s">
        <v>86</v>
      </c>
    </row>
    <row r="880" s="13" customFormat="1">
      <c r="A880" s="13"/>
      <c r="B880" s="239"/>
      <c r="C880" s="240"/>
      <c r="D880" s="232" t="s">
        <v>177</v>
      </c>
      <c r="E880" s="241" t="s">
        <v>1</v>
      </c>
      <c r="F880" s="242" t="s">
        <v>1062</v>
      </c>
      <c r="G880" s="240"/>
      <c r="H880" s="241" t="s">
        <v>1</v>
      </c>
      <c r="I880" s="243"/>
      <c r="J880" s="240"/>
      <c r="K880" s="240"/>
      <c r="L880" s="244"/>
      <c r="M880" s="245"/>
      <c r="N880" s="246"/>
      <c r="O880" s="246"/>
      <c r="P880" s="246"/>
      <c r="Q880" s="246"/>
      <c r="R880" s="246"/>
      <c r="S880" s="246"/>
      <c r="T880" s="247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8" t="s">
        <v>177</v>
      </c>
      <c r="AU880" s="248" t="s">
        <v>86</v>
      </c>
      <c r="AV880" s="13" t="s">
        <v>84</v>
      </c>
      <c r="AW880" s="13" t="s">
        <v>32</v>
      </c>
      <c r="AX880" s="13" t="s">
        <v>76</v>
      </c>
      <c r="AY880" s="248" t="s">
        <v>164</v>
      </c>
    </row>
    <row r="881" s="14" customFormat="1">
      <c r="A881" s="14"/>
      <c r="B881" s="249"/>
      <c r="C881" s="250"/>
      <c r="D881" s="232" t="s">
        <v>177</v>
      </c>
      <c r="E881" s="251" t="s">
        <v>1</v>
      </c>
      <c r="F881" s="252" t="s">
        <v>1063</v>
      </c>
      <c r="G881" s="250"/>
      <c r="H881" s="253">
        <v>839.78999999999996</v>
      </c>
      <c r="I881" s="254"/>
      <c r="J881" s="250"/>
      <c r="K881" s="250"/>
      <c r="L881" s="255"/>
      <c r="M881" s="256"/>
      <c r="N881" s="257"/>
      <c r="O881" s="257"/>
      <c r="P881" s="257"/>
      <c r="Q881" s="257"/>
      <c r="R881" s="257"/>
      <c r="S881" s="257"/>
      <c r="T881" s="258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9" t="s">
        <v>177</v>
      </c>
      <c r="AU881" s="259" t="s">
        <v>86</v>
      </c>
      <c r="AV881" s="14" t="s">
        <v>86</v>
      </c>
      <c r="AW881" s="14" t="s">
        <v>32</v>
      </c>
      <c r="AX881" s="14" t="s">
        <v>76</v>
      </c>
      <c r="AY881" s="259" t="s">
        <v>164</v>
      </c>
    </row>
    <row r="882" s="13" customFormat="1">
      <c r="A882" s="13"/>
      <c r="B882" s="239"/>
      <c r="C882" s="240"/>
      <c r="D882" s="232" t="s">
        <v>177</v>
      </c>
      <c r="E882" s="241" t="s">
        <v>1</v>
      </c>
      <c r="F882" s="242" t="s">
        <v>1064</v>
      </c>
      <c r="G882" s="240"/>
      <c r="H882" s="241" t="s">
        <v>1</v>
      </c>
      <c r="I882" s="243"/>
      <c r="J882" s="240"/>
      <c r="K882" s="240"/>
      <c r="L882" s="244"/>
      <c r="M882" s="245"/>
      <c r="N882" s="246"/>
      <c r="O882" s="246"/>
      <c r="P882" s="246"/>
      <c r="Q882" s="246"/>
      <c r="R882" s="246"/>
      <c r="S882" s="246"/>
      <c r="T882" s="247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48" t="s">
        <v>177</v>
      </c>
      <c r="AU882" s="248" t="s">
        <v>86</v>
      </c>
      <c r="AV882" s="13" t="s">
        <v>84</v>
      </c>
      <c r="AW882" s="13" t="s">
        <v>32</v>
      </c>
      <c r="AX882" s="13" t="s">
        <v>76</v>
      </c>
      <c r="AY882" s="248" t="s">
        <v>164</v>
      </c>
    </row>
    <row r="883" s="14" customFormat="1">
      <c r="A883" s="14"/>
      <c r="B883" s="249"/>
      <c r="C883" s="250"/>
      <c r="D883" s="232" t="s">
        <v>177</v>
      </c>
      <c r="E883" s="251" t="s">
        <v>1</v>
      </c>
      <c r="F883" s="252" t="s">
        <v>1065</v>
      </c>
      <c r="G883" s="250"/>
      <c r="H883" s="253">
        <v>434.60000000000002</v>
      </c>
      <c r="I883" s="254"/>
      <c r="J883" s="250"/>
      <c r="K883" s="250"/>
      <c r="L883" s="255"/>
      <c r="M883" s="256"/>
      <c r="N883" s="257"/>
      <c r="O883" s="257"/>
      <c r="P883" s="257"/>
      <c r="Q883" s="257"/>
      <c r="R883" s="257"/>
      <c r="S883" s="257"/>
      <c r="T883" s="258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9" t="s">
        <v>177</v>
      </c>
      <c r="AU883" s="259" t="s">
        <v>86</v>
      </c>
      <c r="AV883" s="14" t="s">
        <v>86</v>
      </c>
      <c r="AW883" s="14" t="s">
        <v>32</v>
      </c>
      <c r="AX883" s="14" t="s">
        <v>76</v>
      </c>
      <c r="AY883" s="259" t="s">
        <v>164</v>
      </c>
    </row>
    <row r="884" s="13" customFormat="1">
      <c r="A884" s="13"/>
      <c r="B884" s="239"/>
      <c r="C884" s="240"/>
      <c r="D884" s="232" t="s">
        <v>177</v>
      </c>
      <c r="E884" s="241" t="s">
        <v>1</v>
      </c>
      <c r="F884" s="242" t="s">
        <v>1066</v>
      </c>
      <c r="G884" s="240"/>
      <c r="H884" s="241" t="s">
        <v>1</v>
      </c>
      <c r="I884" s="243"/>
      <c r="J884" s="240"/>
      <c r="K884" s="240"/>
      <c r="L884" s="244"/>
      <c r="M884" s="245"/>
      <c r="N884" s="246"/>
      <c r="O884" s="246"/>
      <c r="P884" s="246"/>
      <c r="Q884" s="246"/>
      <c r="R884" s="246"/>
      <c r="S884" s="246"/>
      <c r="T884" s="247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8" t="s">
        <v>177</v>
      </c>
      <c r="AU884" s="248" t="s">
        <v>86</v>
      </c>
      <c r="AV884" s="13" t="s">
        <v>84</v>
      </c>
      <c r="AW884" s="13" t="s">
        <v>32</v>
      </c>
      <c r="AX884" s="13" t="s">
        <v>76</v>
      </c>
      <c r="AY884" s="248" t="s">
        <v>164</v>
      </c>
    </row>
    <row r="885" s="14" customFormat="1">
      <c r="A885" s="14"/>
      <c r="B885" s="249"/>
      <c r="C885" s="250"/>
      <c r="D885" s="232" t="s">
        <v>177</v>
      </c>
      <c r="E885" s="251" t="s">
        <v>1</v>
      </c>
      <c r="F885" s="252" t="s">
        <v>1067</v>
      </c>
      <c r="G885" s="250"/>
      <c r="H885" s="253">
        <v>667.80999999999995</v>
      </c>
      <c r="I885" s="254"/>
      <c r="J885" s="250"/>
      <c r="K885" s="250"/>
      <c r="L885" s="255"/>
      <c r="M885" s="256"/>
      <c r="N885" s="257"/>
      <c r="O885" s="257"/>
      <c r="P885" s="257"/>
      <c r="Q885" s="257"/>
      <c r="R885" s="257"/>
      <c r="S885" s="257"/>
      <c r="T885" s="258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9" t="s">
        <v>177</v>
      </c>
      <c r="AU885" s="259" t="s">
        <v>86</v>
      </c>
      <c r="AV885" s="14" t="s">
        <v>86</v>
      </c>
      <c r="AW885" s="14" t="s">
        <v>32</v>
      </c>
      <c r="AX885" s="14" t="s">
        <v>76</v>
      </c>
      <c r="AY885" s="259" t="s">
        <v>164</v>
      </c>
    </row>
    <row r="886" s="15" customFormat="1">
      <c r="A886" s="15"/>
      <c r="B886" s="260"/>
      <c r="C886" s="261"/>
      <c r="D886" s="232" t="s">
        <v>177</v>
      </c>
      <c r="E886" s="262" t="s">
        <v>1</v>
      </c>
      <c r="F886" s="263" t="s">
        <v>179</v>
      </c>
      <c r="G886" s="261"/>
      <c r="H886" s="264">
        <v>1942.2000000000001</v>
      </c>
      <c r="I886" s="265"/>
      <c r="J886" s="261"/>
      <c r="K886" s="261"/>
      <c r="L886" s="266"/>
      <c r="M886" s="267"/>
      <c r="N886" s="268"/>
      <c r="O886" s="268"/>
      <c r="P886" s="268"/>
      <c r="Q886" s="268"/>
      <c r="R886" s="268"/>
      <c r="S886" s="268"/>
      <c r="T886" s="269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70" t="s">
        <v>177</v>
      </c>
      <c r="AU886" s="270" t="s">
        <v>86</v>
      </c>
      <c r="AV886" s="15" t="s">
        <v>171</v>
      </c>
      <c r="AW886" s="15" t="s">
        <v>32</v>
      </c>
      <c r="AX886" s="15" t="s">
        <v>84</v>
      </c>
      <c r="AY886" s="270" t="s">
        <v>164</v>
      </c>
    </row>
    <row r="887" s="2" customFormat="1" ht="33" customHeight="1">
      <c r="A887" s="39"/>
      <c r="B887" s="40"/>
      <c r="C887" s="219" t="s">
        <v>1068</v>
      </c>
      <c r="D887" s="219" t="s">
        <v>166</v>
      </c>
      <c r="E887" s="220" t="s">
        <v>1069</v>
      </c>
      <c r="F887" s="221" t="s">
        <v>1070</v>
      </c>
      <c r="G887" s="222" t="s">
        <v>247</v>
      </c>
      <c r="H887" s="223">
        <v>134.25</v>
      </c>
      <c r="I887" s="224"/>
      <c r="J887" s="225">
        <f>ROUND(I887*H887,2)</f>
        <v>0</v>
      </c>
      <c r="K887" s="221" t="s">
        <v>170</v>
      </c>
      <c r="L887" s="45"/>
      <c r="M887" s="226" t="s">
        <v>1</v>
      </c>
      <c r="N887" s="227" t="s">
        <v>41</v>
      </c>
      <c r="O887" s="92"/>
      <c r="P887" s="228">
        <f>O887*H887</f>
        <v>0</v>
      </c>
      <c r="Q887" s="228">
        <v>0</v>
      </c>
      <c r="R887" s="228">
        <f>Q887*H887</f>
        <v>0</v>
      </c>
      <c r="S887" s="228">
        <v>0.001</v>
      </c>
      <c r="T887" s="229">
        <f>S887*H887</f>
        <v>0.13425000000000001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0" t="s">
        <v>237</v>
      </c>
      <c r="AT887" s="230" t="s">
        <v>166</v>
      </c>
      <c r="AU887" s="230" t="s">
        <v>86</v>
      </c>
      <c r="AY887" s="18" t="s">
        <v>164</v>
      </c>
      <c r="BE887" s="231">
        <f>IF(N887="základní",J887,0)</f>
        <v>0</v>
      </c>
      <c r="BF887" s="231">
        <f>IF(N887="snížená",J887,0)</f>
        <v>0</v>
      </c>
      <c r="BG887" s="231">
        <f>IF(N887="zákl. přenesená",J887,0)</f>
        <v>0</v>
      </c>
      <c r="BH887" s="231">
        <f>IF(N887="sníž. přenesená",J887,0)</f>
        <v>0</v>
      </c>
      <c r="BI887" s="231">
        <f>IF(N887="nulová",J887,0)</f>
        <v>0</v>
      </c>
      <c r="BJ887" s="18" t="s">
        <v>84</v>
      </c>
      <c r="BK887" s="231">
        <f>ROUND(I887*H887,2)</f>
        <v>0</v>
      </c>
      <c r="BL887" s="18" t="s">
        <v>237</v>
      </c>
      <c r="BM887" s="230" t="s">
        <v>1071</v>
      </c>
    </row>
    <row r="888" s="2" customFormat="1">
      <c r="A888" s="39"/>
      <c r="B888" s="40"/>
      <c r="C888" s="41"/>
      <c r="D888" s="232" t="s">
        <v>173</v>
      </c>
      <c r="E888" s="41"/>
      <c r="F888" s="233" t="s">
        <v>1072</v>
      </c>
      <c r="G888" s="41"/>
      <c r="H888" s="41"/>
      <c r="I888" s="234"/>
      <c r="J888" s="41"/>
      <c r="K888" s="41"/>
      <c r="L888" s="45"/>
      <c r="M888" s="235"/>
      <c r="N888" s="236"/>
      <c r="O888" s="92"/>
      <c r="P888" s="92"/>
      <c r="Q888" s="92"/>
      <c r="R888" s="92"/>
      <c r="S888" s="92"/>
      <c r="T888" s="93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173</v>
      </c>
      <c r="AU888" s="18" t="s">
        <v>86</v>
      </c>
    </row>
    <row r="889" s="2" customFormat="1">
      <c r="A889" s="39"/>
      <c r="B889" s="40"/>
      <c r="C889" s="41"/>
      <c r="D889" s="237" t="s">
        <v>175</v>
      </c>
      <c r="E889" s="41"/>
      <c r="F889" s="238" t="s">
        <v>1073</v>
      </c>
      <c r="G889" s="41"/>
      <c r="H889" s="41"/>
      <c r="I889" s="234"/>
      <c r="J889" s="41"/>
      <c r="K889" s="41"/>
      <c r="L889" s="45"/>
      <c r="M889" s="235"/>
      <c r="N889" s="236"/>
      <c r="O889" s="92"/>
      <c r="P889" s="92"/>
      <c r="Q889" s="92"/>
      <c r="R889" s="92"/>
      <c r="S889" s="92"/>
      <c r="T889" s="93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175</v>
      </c>
      <c r="AU889" s="18" t="s">
        <v>86</v>
      </c>
    </row>
    <row r="890" s="13" customFormat="1">
      <c r="A890" s="13"/>
      <c r="B890" s="239"/>
      <c r="C890" s="240"/>
      <c r="D890" s="232" t="s">
        <v>177</v>
      </c>
      <c r="E890" s="241" t="s">
        <v>1</v>
      </c>
      <c r="F890" s="242" t="s">
        <v>1074</v>
      </c>
      <c r="G890" s="240"/>
      <c r="H890" s="241" t="s">
        <v>1</v>
      </c>
      <c r="I890" s="243"/>
      <c r="J890" s="240"/>
      <c r="K890" s="240"/>
      <c r="L890" s="244"/>
      <c r="M890" s="245"/>
      <c r="N890" s="246"/>
      <c r="O890" s="246"/>
      <c r="P890" s="246"/>
      <c r="Q890" s="246"/>
      <c r="R890" s="246"/>
      <c r="S890" s="246"/>
      <c r="T890" s="247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8" t="s">
        <v>177</v>
      </c>
      <c r="AU890" s="248" t="s">
        <v>86</v>
      </c>
      <c r="AV890" s="13" t="s">
        <v>84</v>
      </c>
      <c r="AW890" s="13" t="s">
        <v>32</v>
      </c>
      <c r="AX890" s="13" t="s">
        <v>76</v>
      </c>
      <c r="AY890" s="248" t="s">
        <v>164</v>
      </c>
    </row>
    <row r="891" s="14" customFormat="1">
      <c r="A891" s="14"/>
      <c r="B891" s="249"/>
      <c r="C891" s="250"/>
      <c r="D891" s="232" t="s">
        <v>177</v>
      </c>
      <c r="E891" s="251" t="s">
        <v>1</v>
      </c>
      <c r="F891" s="252" t="s">
        <v>1075</v>
      </c>
      <c r="G891" s="250"/>
      <c r="H891" s="253">
        <v>134.25</v>
      </c>
      <c r="I891" s="254"/>
      <c r="J891" s="250"/>
      <c r="K891" s="250"/>
      <c r="L891" s="255"/>
      <c r="M891" s="256"/>
      <c r="N891" s="257"/>
      <c r="O891" s="257"/>
      <c r="P891" s="257"/>
      <c r="Q891" s="257"/>
      <c r="R891" s="257"/>
      <c r="S891" s="257"/>
      <c r="T891" s="258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9" t="s">
        <v>177</v>
      </c>
      <c r="AU891" s="259" t="s">
        <v>86</v>
      </c>
      <c r="AV891" s="14" t="s">
        <v>86</v>
      </c>
      <c r="AW891" s="14" t="s">
        <v>32</v>
      </c>
      <c r="AX891" s="14" t="s">
        <v>76</v>
      </c>
      <c r="AY891" s="259" t="s">
        <v>164</v>
      </c>
    </row>
    <row r="892" s="15" customFormat="1">
      <c r="A892" s="15"/>
      <c r="B892" s="260"/>
      <c r="C892" s="261"/>
      <c r="D892" s="232" t="s">
        <v>177</v>
      </c>
      <c r="E892" s="262" t="s">
        <v>1</v>
      </c>
      <c r="F892" s="263" t="s">
        <v>179</v>
      </c>
      <c r="G892" s="261"/>
      <c r="H892" s="264">
        <v>134.25</v>
      </c>
      <c r="I892" s="265"/>
      <c r="J892" s="261"/>
      <c r="K892" s="261"/>
      <c r="L892" s="266"/>
      <c r="M892" s="267"/>
      <c r="N892" s="268"/>
      <c r="O892" s="268"/>
      <c r="P892" s="268"/>
      <c r="Q892" s="268"/>
      <c r="R892" s="268"/>
      <c r="S892" s="268"/>
      <c r="T892" s="269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70" t="s">
        <v>177</v>
      </c>
      <c r="AU892" s="270" t="s">
        <v>86</v>
      </c>
      <c r="AV892" s="15" t="s">
        <v>171</v>
      </c>
      <c r="AW892" s="15" t="s">
        <v>32</v>
      </c>
      <c r="AX892" s="15" t="s">
        <v>84</v>
      </c>
      <c r="AY892" s="270" t="s">
        <v>164</v>
      </c>
    </row>
    <row r="893" s="2" customFormat="1" ht="33" customHeight="1">
      <c r="A893" s="39"/>
      <c r="B893" s="40"/>
      <c r="C893" s="219" t="s">
        <v>1076</v>
      </c>
      <c r="D893" s="219" t="s">
        <v>166</v>
      </c>
      <c r="E893" s="220" t="s">
        <v>1077</v>
      </c>
      <c r="F893" s="221" t="s">
        <v>1078</v>
      </c>
      <c r="G893" s="222" t="s">
        <v>247</v>
      </c>
      <c r="H893" s="223">
        <v>1485.0899999999999</v>
      </c>
      <c r="I893" s="224"/>
      <c r="J893" s="225">
        <f>ROUND(I893*H893,2)</f>
        <v>0</v>
      </c>
      <c r="K893" s="221" t="s">
        <v>170</v>
      </c>
      <c r="L893" s="45"/>
      <c r="M893" s="226" t="s">
        <v>1</v>
      </c>
      <c r="N893" s="227" t="s">
        <v>41</v>
      </c>
      <c r="O893" s="92"/>
      <c r="P893" s="228">
        <f>O893*H893</f>
        <v>0</v>
      </c>
      <c r="Q893" s="228">
        <v>0</v>
      </c>
      <c r="R893" s="228">
        <f>Q893*H893</f>
        <v>0</v>
      </c>
      <c r="S893" s="228">
        <v>0.001</v>
      </c>
      <c r="T893" s="229">
        <f>S893*H893</f>
        <v>1.48509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0" t="s">
        <v>237</v>
      </c>
      <c r="AT893" s="230" t="s">
        <v>166</v>
      </c>
      <c r="AU893" s="230" t="s">
        <v>86</v>
      </c>
      <c r="AY893" s="18" t="s">
        <v>164</v>
      </c>
      <c r="BE893" s="231">
        <f>IF(N893="základní",J893,0)</f>
        <v>0</v>
      </c>
      <c r="BF893" s="231">
        <f>IF(N893="snížená",J893,0)</f>
        <v>0</v>
      </c>
      <c r="BG893" s="231">
        <f>IF(N893="zákl. přenesená",J893,0)</f>
        <v>0</v>
      </c>
      <c r="BH893" s="231">
        <f>IF(N893="sníž. přenesená",J893,0)</f>
        <v>0</v>
      </c>
      <c r="BI893" s="231">
        <f>IF(N893="nulová",J893,0)</f>
        <v>0</v>
      </c>
      <c r="BJ893" s="18" t="s">
        <v>84</v>
      </c>
      <c r="BK893" s="231">
        <f>ROUND(I893*H893,2)</f>
        <v>0</v>
      </c>
      <c r="BL893" s="18" t="s">
        <v>237</v>
      </c>
      <c r="BM893" s="230" t="s">
        <v>1079</v>
      </c>
    </row>
    <row r="894" s="2" customFormat="1">
      <c r="A894" s="39"/>
      <c r="B894" s="40"/>
      <c r="C894" s="41"/>
      <c r="D894" s="232" t="s">
        <v>173</v>
      </c>
      <c r="E894" s="41"/>
      <c r="F894" s="233" t="s">
        <v>1080</v>
      </c>
      <c r="G894" s="41"/>
      <c r="H894" s="41"/>
      <c r="I894" s="234"/>
      <c r="J894" s="41"/>
      <c r="K894" s="41"/>
      <c r="L894" s="45"/>
      <c r="M894" s="235"/>
      <c r="N894" s="236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173</v>
      </c>
      <c r="AU894" s="18" t="s">
        <v>86</v>
      </c>
    </row>
    <row r="895" s="2" customFormat="1">
      <c r="A895" s="39"/>
      <c r="B895" s="40"/>
      <c r="C895" s="41"/>
      <c r="D895" s="237" t="s">
        <v>175</v>
      </c>
      <c r="E895" s="41"/>
      <c r="F895" s="238" t="s">
        <v>1081</v>
      </c>
      <c r="G895" s="41"/>
      <c r="H895" s="41"/>
      <c r="I895" s="234"/>
      <c r="J895" s="41"/>
      <c r="K895" s="41"/>
      <c r="L895" s="45"/>
      <c r="M895" s="235"/>
      <c r="N895" s="236"/>
      <c r="O895" s="92"/>
      <c r="P895" s="92"/>
      <c r="Q895" s="92"/>
      <c r="R895" s="92"/>
      <c r="S895" s="92"/>
      <c r="T895" s="93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T895" s="18" t="s">
        <v>175</v>
      </c>
      <c r="AU895" s="18" t="s">
        <v>86</v>
      </c>
    </row>
    <row r="896" s="13" customFormat="1">
      <c r="A896" s="13"/>
      <c r="B896" s="239"/>
      <c r="C896" s="240"/>
      <c r="D896" s="232" t="s">
        <v>177</v>
      </c>
      <c r="E896" s="241" t="s">
        <v>1</v>
      </c>
      <c r="F896" s="242" t="s">
        <v>1082</v>
      </c>
      <c r="G896" s="240"/>
      <c r="H896" s="241" t="s">
        <v>1</v>
      </c>
      <c r="I896" s="243"/>
      <c r="J896" s="240"/>
      <c r="K896" s="240"/>
      <c r="L896" s="244"/>
      <c r="M896" s="245"/>
      <c r="N896" s="246"/>
      <c r="O896" s="246"/>
      <c r="P896" s="246"/>
      <c r="Q896" s="246"/>
      <c r="R896" s="246"/>
      <c r="S896" s="246"/>
      <c r="T896" s="247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8" t="s">
        <v>177</v>
      </c>
      <c r="AU896" s="248" t="s">
        <v>86</v>
      </c>
      <c r="AV896" s="13" t="s">
        <v>84</v>
      </c>
      <c r="AW896" s="13" t="s">
        <v>32</v>
      </c>
      <c r="AX896" s="13" t="s">
        <v>76</v>
      </c>
      <c r="AY896" s="248" t="s">
        <v>164</v>
      </c>
    </row>
    <row r="897" s="14" customFormat="1">
      <c r="A897" s="14"/>
      <c r="B897" s="249"/>
      <c r="C897" s="250"/>
      <c r="D897" s="232" t="s">
        <v>177</v>
      </c>
      <c r="E897" s="251" t="s">
        <v>1</v>
      </c>
      <c r="F897" s="252" t="s">
        <v>1083</v>
      </c>
      <c r="G897" s="250"/>
      <c r="H897" s="253">
        <v>1485.0899999999999</v>
      </c>
      <c r="I897" s="254"/>
      <c r="J897" s="250"/>
      <c r="K897" s="250"/>
      <c r="L897" s="255"/>
      <c r="M897" s="256"/>
      <c r="N897" s="257"/>
      <c r="O897" s="257"/>
      <c r="P897" s="257"/>
      <c r="Q897" s="257"/>
      <c r="R897" s="257"/>
      <c r="S897" s="257"/>
      <c r="T897" s="25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9" t="s">
        <v>177</v>
      </c>
      <c r="AU897" s="259" t="s">
        <v>86</v>
      </c>
      <c r="AV897" s="14" t="s">
        <v>86</v>
      </c>
      <c r="AW897" s="14" t="s">
        <v>32</v>
      </c>
      <c r="AX897" s="14" t="s">
        <v>76</v>
      </c>
      <c r="AY897" s="259" t="s">
        <v>164</v>
      </c>
    </row>
    <row r="898" s="15" customFormat="1">
      <c r="A898" s="15"/>
      <c r="B898" s="260"/>
      <c r="C898" s="261"/>
      <c r="D898" s="232" t="s">
        <v>177</v>
      </c>
      <c r="E898" s="262" t="s">
        <v>1</v>
      </c>
      <c r="F898" s="263" t="s">
        <v>179</v>
      </c>
      <c r="G898" s="261"/>
      <c r="H898" s="264">
        <v>1485.0899999999999</v>
      </c>
      <c r="I898" s="265"/>
      <c r="J898" s="261"/>
      <c r="K898" s="261"/>
      <c r="L898" s="266"/>
      <c r="M898" s="267"/>
      <c r="N898" s="268"/>
      <c r="O898" s="268"/>
      <c r="P898" s="268"/>
      <c r="Q898" s="268"/>
      <c r="R898" s="268"/>
      <c r="S898" s="268"/>
      <c r="T898" s="269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70" t="s">
        <v>177</v>
      </c>
      <c r="AU898" s="270" t="s">
        <v>86</v>
      </c>
      <c r="AV898" s="15" t="s">
        <v>171</v>
      </c>
      <c r="AW898" s="15" t="s">
        <v>32</v>
      </c>
      <c r="AX898" s="15" t="s">
        <v>84</v>
      </c>
      <c r="AY898" s="270" t="s">
        <v>164</v>
      </c>
    </row>
    <row r="899" s="2" customFormat="1" ht="37.8" customHeight="1">
      <c r="A899" s="39"/>
      <c r="B899" s="40"/>
      <c r="C899" s="219" t="s">
        <v>1084</v>
      </c>
      <c r="D899" s="219" t="s">
        <v>166</v>
      </c>
      <c r="E899" s="220" t="s">
        <v>1085</v>
      </c>
      <c r="F899" s="221" t="s">
        <v>1086</v>
      </c>
      <c r="G899" s="222" t="s">
        <v>247</v>
      </c>
      <c r="H899" s="223">
        <v>966.72000000000003</v>
      </c>
      <c r="I899" s="224"/>
      <c r="J899" s="225">
        <f>ROUND(I899*H899,2)</f>
        <v>0</v>
      </c>
      <c r="K899" s="221" t="s">
        <v>1</v>
      </c>
      <c r="L899" s="45"/>
      <c r="M899" s="226" t="s">
        <v>1</v>
      </c>
      <c r="N899" s="227" t="s">
        <v>41</v>
      </c>
      <c r="O899" s="92"/>
      <c r="P899" s="228">
        <f>O899*H899</f>
        <v>0</v>
      </c>
      <c r="Q899" s="228">
        <v>0</v>
      </c>
      <c r="R899" s="228">
        <f>Q899*H899</f>
        <v>0</v>
      </c>
      <c r="S899" s="228">
        <v>0</v>
      </c>
      <c r="T899" s="229">
        <f>S899*H899</f>
        <v>0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30" t="s">
        <v>237</v>
      </c>
      <c r="AT899" s="230" t="s">
        <v>166</v>
      </c>
      <c r="AU899" s="230" t="s">
        <v>86</v>
      </c>
      <c r="AY899" s="18" t="s">
        <v>164</v>
      </c>
      <c r="BE899" s="231">
        <f>IF(N899="základní",J899,0)</f>
        <v>0</v>
      </c>
      <c r="BF899" s="231">
        <f>IF(N899="snížená",J899,0)</f>
        <v>0</v>
      </c>
      <c r="BG899" s="231">
        <f>IF(N899="zákl. přenesená",J899,0)</f>
        <v>0</v>
      </c>
      <c r="BH899" s="231">
        <f>IF(N899="sníž. přenesená",J899,0)</f>
        <v>0</v>
      </c>
      <c r="BI899" s="231">
        <f>IF(N899="nulová",J899,0)</f>
        <v>0</v>
      </c>
      <c r="BJ899" s="18" t="s">
        <v>84</v>
      </c>
      <c r="BK899" s="231">
        <f>ROUND(I899*H899,2)</f>
        <v>0</v>
      </c>
      <c r="BL899" s="18" t="s">
        <v>237</v>
      </c>
      <c r="BM899" s="230" t="s">
        <v>1087</v>
      </c>
    </row>
    <row r="900" s="2" customFormat="1">
      <c r="A900" s="39"/>
      <c r="B900" s="40"/>
      <c r="C900" s="41"/>
      <c r="D900" s="232" t="s">
        <v>173</v>
      </c>
      <c r="E900" s="41"/>
      <c r="F900" s="233" t="s">
        <v>1086</v>
      </c>
      <c r="G900" s="41"/>
      <c r="H900" s="41"/>
      <c r="I900" s="234"/>
      <c r="J900" s="41"/>
      <c r="K900" s="41"/>
      <c r="L900" s="45"/>
      <c r="M900" s="235"/>
      <c r="N900" s="236"/>
      <c r="O900" s="92"/>
      <c r="P900" s="92"/>
      <c r="Q900" s="92"/>
      <c r="R900" s="92"/>
      <c r="S900" s="92"/>
      <c r="T900" s="93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T900" s="18" t="s">
        <v>173</v>
      </c>
      <c r="AU900" s="18" t="s">
        <v>86</v>
      </c>
    </row>
    <row r="901" s="2" customFormat="1" ht="37.8" customHeight="1">
      <c r="A901" s="39"/>
      <c r="B901" s="40"/>
      <c r="C901" s="219" t="s">
        <v>1088</v>
      </c>
      <c r="D901" s="219" t="s">
        <v>166</v>
      </c>
      <c r="E901" s="220" t="s">
        <v>1089</v>
      </c>
      <c r="F901" s="221" t="s">
        <v>1090</v>
      </c>
      <c r="G901" s="222" t="s">
        <v>247</v>
      </c>
      <c r="H901" s="223">
        <v>409.85000000000002</v>
      </c>
      <c r="I901" s="224"/>
      <c r="J901" s="225">
        <f>ROUND(I901*H901,2)</f>
        <v>0</v>
      </c>
      <c r="K901" s="221" t="s">
        <v>1</v>
      </c>
      <c r="L901" s="45"/>
      <c r="M901" s="226" t="s">
        <v>1</v>
      </c>
      <c r="N901" s="227" t="s">
        <v>41</v>
      </c>
      <c r="O901" s="92"/>
      <c r="P901" s="228">
        <f>O901*H901</f>
        <v>0</v>
      </c>
      <c r="Q901" s="228">
        <v>0</v>
      </c>
      <c r="R901" s="228">
        <f>Q901*H901</f>
        <v>0</v>
      </c>
      <c r="S901" s="228">
        <v>0</v>
      </c>
      <c r="T901" s="229">
        <f>S901*H901</f>
        <v>0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30" t="s">
        <v>237</v>
      </c>
      <c r="AT901" s="230" t="s">
        <v>166</v>
      </c>
      <c r="AU901" s="230" t="s">
        <v>86</v>
      </c>
      <c r="AY901" s="18" t="s">
        <v>164</v>
      </c>
      <c r="BE901" s="231">
        <f>IF(N901="základní",J901,0)</f>
        <v>0</v>
      </c>
      <c r="BF901" s="231">
        <f>IF(N901="snížená",J901,0)</f>
        <v>0</v>
      </c>
      <c r="BG901" s="231">
        <f>IF(N901="zákl. přenesená",J901,0)</f>
        <v>0</v>
      </c>
      <c r="BH901" s="231">
        <f>IF(N901="sníž. přenesená",J901,0)</f>
        <v>0</v>
      </c>
      <c r="BI901" s="231">
        <f>IF(N901="nulová",J901,0)</f>
        <v>0</v>
      </c>
      <c r="BJ901" s="18" t="s">
        <v>84</v>
      </c>
      <c r="BK901" s="231">
        <f>ROUND(I901*H901,2)</f>
        <v>0</v>
      </c>
      <c r="BL901" s="18" t="s">
        <v>237</v>
      </c>
      <c r="BM901" s="230" t="s">
        <v>1091</v>
      </c>
    </row>
    <row r="902" s="2" customFormat="1">
      <c r="A902" s="39"/>
      <c r="B902" s="40"/>
      <c r="C902" s="41"/>
      <c r="D902" s="232" t="s">
        <v>173</v>
      </c>
      <c r="E902" s="41"/>
      <c r="F902" s="233" t="s">
        <v>1090</v>
      </c>
      <c r="G902" s="41"/>
      <c r="H902" s="41"/>
      <c r="I902" s="234"/>
      <c r="J902" s="41"/>
      <c r="K902" s="41"/>
      <c r="L902" s="45"/>
      <c r="M902" s="235"/>
      <c r="N902" s="236"/>
      <c r="O902" s="92"/>
      <c r="P902" s="92"/>
      <c r="Q902" s="92"/>
      <c r="R902" s="92"/>
      <c r="S902" s="92"/>
      <c r="T902" s="93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T902" s="18" t="s">
        <v>173</v>
      </c>
      <c r="AU902" s="18" t="s">
        <v>86</v>
      </c>
    </row>
    <row r="903" s="2" customFormat="1" ht="37.8" customHeight="1">
      <c r="A903" s="39"/>
      <c r="B903" s="40"/>
      <c r="C903" s="219" t="s">
        <v>1092</v>
      </c>
      <c r="D903" s="219" t="s">
        <v>166</v>
      </c>
      <c r="E903" s="220" t="s">
        <v>1093</v>
      </c>
      <c r="F903" s="221" t="s">
        <v>1094</v>
      </c>
      <c r="G903" s="222" t="s">
        <v>204</v>
      </c>
      <c r="H903" s="223">
        <v>6.5</v>
      </c>
      <c r="I903" s="224"/>
      <c r="J903" s="225">
        <f>ROUND(I903*H903,2)</f>
        <v>0</v>
      </c>
      <c r="K903" s="221" t="s">
        <v>1</v>
      </c>
      <c r="L903" s="45"/>
      <c r="M903" s="226" t="s">
        <v>1</v>
      </c>
      <c r="N903" s="227" t="s">
        <v>41</v>
      </c>
      <c r="O903" s="92"/>
      <c r="P903" s="228">
        <f>O903*H903</f>
        <v>0</v>
      </c>
      <c r="Q903" s="228">
        <v>0</v>
      </c>
      <c r="R903" s="228">
        <f>Q903*H903</f>
        <v>0</v>
      </c>
      <c r="S903" s="228">
        <v>0</v>
      </c>
      <c r="T903" s="229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0" t="s">
        <v>237</v>
      </c>
      <c r="AT903" s="230" t="s">
        <v>166</v>
      </c>
      <c r="AU903" s="230" t="s">
        <v>86</v>
      </c>
      <c r="AY903" s="18" t="s">
        <v>164</v>
      </c>
      <c r="BE903" s="231">
        <f>IF(N903="základní",J903,0)</f>
        <v>0</v>
      </c>
      <c r="BF903" s="231">
        <f>IF(N903="snížená",J903,0)</f>
        <v>0</v>
      </c>
      <c r="BG903" s="231">
        <f>IF(N903="zákl. přenesená",J903,0)</f>
        <v>0</v>
      </c>
      <c r="BH903" s="231">
        <f>IF(N903="sníž. přenesená",J903,0)</f>
        <v>0</v>
      </c>
      <c r="BI903" s="231">
        <f>IF(N903="nulová",J903,0)</f>
        <v>0</v>
      </c>
      <c r="BJ903" s="18" t="s">
        <v>84</v>
      </c>
      <c r="BK903" s="231">
        <f>ROUND(I903*H903,2)</f>
        <v>0</v>
      </c>
      <c r="BL903" s="18" t="s">
        <v>237</v>
      </c>
      <c r="BM903" s="230" t="s">
        <v>1095</v>
      </c>
    </row>
    <row r="904" s="2" customFormat="1">
      <c r="A904" s="39"/>
      <c r="B904" s="40"/>
      <c r="C904" s="41"/>
      <c r="D904" s="232" t="s">
        <v>173</v>
      </c>
      <c r="E904" s="41"/>
      <c r="F904" s="233" t="s">
        <v>1094</v>
      </c>
      <c r="G904" s="41"/>
      <c r="H904" s="41"/>
      <c r="I904" s="234"/>
      <c r="J904" s="41"/>
      <c r="K904" s="41"/>
      <c r="L904" s="45"/>
      <c r="M904" s="235"/>
      <c r="N904" s="236"/>
      <c r="O904" s="92"/>
      <c r="P904" s="92"/>
      <c r="Q904" s="92"/>
      <c r="R904" s="92"/>
      <c r="S904" s="92"/>
      <c r="T904" s="93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173</v>
      </c>
      <c r="AU904" s="18" t="s">
        <v>86</v>
      </c>
    </row>
    <row r="905" s="2" customFormat="1" ht="37.8" customHeight="1">
      <c r="A905" s="39"/>
      <c r="B905" s="40"/>
      <c r="C905" s="219" t="s">
        <v>1096</v>
      </c>
      <c r="D905" s="219" t="s">
        <v>166</v>
      </c>
      <c r="E905" s="220" t="s">
        <v>1097</v>
      </c>
      <c r="F905" s="221" t="s">
        <v>1098</v>
      </c>
      <c r="G905" s="222" t="s">
        <v>247</v>
      </c>
      <c r="H905" s="223">
        <v>177.03999999999999</v>
      </c>
      <c r="I905" s="224"/>
      <c r="J905" s="225">
        <f>ROUND(I905*H905,2)</f>
        <v>0</v>
      </c>
      <c r="K905" s="221" t="s">
        <v>1</v>
      </c>
      <c r="L905" s="45"/>
      <c r="M905" s="226" t="s">
        <v>1</v>
      </c>
      <c r="N905" s="227" t="s">
        <v>41</v>
      </c>
      <c r="O905" s="92"/>
      <c r="P905" s="228">
        <f>O905*H905</f>
        <v>0</v>
      </c>
      <c r="Q905" s="228">
        <v>0</v>
      </c>
      <c r="R905" s="228">
        <f>Q905*H905</f>
        <v>0</v>
      </c>
      <c r="S905" s="228">
        <v>0</v>
      </c>
      <c r="T905" s="229">
        <f>S905*H905</f>
        <v>0</v>
      </c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R905" s="230" t="s">
        <v>237</v>
      </c>
      <c r="AT905" s="230" t="s">
        <v>166</v>
      </c>
      <c r="AU905" s="230" t="s">
        <v>86</v>
      </c>
      <c r="AY905" s="18" t="s">
        <v>164</v>
      </c>
      <c r="BE905" s="231">
        <f>IF(N905="základní",J905,0)</f>
        <v>0</v>
      </c>
      <c r="BF905" s="231">
        <f>IF(N905="snížená",J905,0)</f>
        <v>0</v>
      </c>
      <c r="BG905" s="231">
        <f>IF(N905="zákl. přenesená",J905,0)</f>
        <v>0</v>
      </c>
      <c r="BH905" s="231">
        <f>IF(N905="sníž. přenesená",J905,0)</f>
        <v>0</v>
      </c>
      <c r="BI905" s="231">
        <f>IF(N905="nulová",J905,0)</f>
        <v>0</v>
      </c>
      <c r="BJ905" s="18" t="s">
        <v>84</v>
      </c>
      <c r="BK905" s="231">
        <f>ROUND(I905*H905,2)</f>
        <v>0</v>
      </c>
      <c r="BL905" s="18" t="s">
        <v>237</v>
      </c>
      <c r="BM905" s="230" t="s">
        <v>1099</v>
      </c>
    </row>
    <row r="906" s="2" customFormat="1">
      <c r="A906" s="39"/>
      <c r="B906" s="40"/>
      <c r="C906" s="41"/>
      <c r="D906" s="232" t="s">
        <v>173</v>
      </c>
      <c r="E906" s="41"/>
      <c r="F906" s="233" t="s">
        <v>1098</v>
      </c>
      <c r="G906" s="41"/>
      <c r="H906" s="41"/>
      <c r="I906" s="234"/>
      <c r="J906" s="41"/>
      <c r="K906" s="41"/>
      <c r="L906" s="45"/>
      <c r="M906" s="235"/>
      <c r="N906" s="236"/>
      <c r="O906" s="92"/>
      <c r="P906" s="92"/>
      <c r="Q906" s="92"/>
      <c r="R906" s="92"/>
      <c r="S906" s="92"/>
      <c r="T906" s="93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T906" s="18" t="s">
        <v>173</v>
      </c>
      <c r="AU906" s="18" t="s">
        <v>86</v>
      </c>
    </row>
    <row r="907" s="2" customFormat="1" ht="44.25" customHeight="1">
      <c r="A907" s="39"/>
      <c r="B907" s="40"/>
      <c r="C907" s="219" t="s">
        <v>1100</v>
      </c>
      <c r="D907" s="219" t="s">
        <v>166</v>
      </c>
      <c r="E907" s="220" t="s">
        <v>1101</v>
      </c>
      <c r="F907" s="221" t="s">
        <v>1102</v>
      </c>
      <c r="G907" s="222" t="s">
        <v>188</v>
      </c>
      <c r="H907" s="223">
        <v>12.461</v>
      </c>
      <c r="I907" s="224"/>
      <c r="J907" s="225">
        <f>ROUND(I907*H907,2)</f>
        <v>0</v>
      </c>
      <c r="K907" s="221" t="s">
        <v>1</v>
      </c>
      <c r="L907" s="45"/>
      <c r="M907" s="226" t="s">
        <v>1</v>
      </c>
      <c r="N907" s="227" t="s">
        <v>41</v>
      </c>
      <c r="O907" s="92"/>
      <c r="P907" s="228">
        <f>O907*H907</f>
        <v>0</v>
      </c>
      <c r="Q907" s="228">
        <v>0</v>
      </c>
      <c r="R907" s="228">
        <f>Q907*H907</f>
        <v>0</v>
      </c>
      <c r="S907" s="228">
        <v>0</v>
      </c>
      <c r="T907" s="229">
        <f>S907*H907</f>
        <v>0</v>
      </c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R907" s="230" t="s">
        <v>237</v>
      </c>
      <c r="AT907" s="230" t="s">
        <v>166</v>
      </c>
      <c r="AU907" s="230" t="s">
        <v>86</v>
      </c>
      <c r="AY907" s="18" t="s">
        <v>164</v>
      </c>
      <c r="BE907" s="231">
        <f>IF(N907="základní",J907,0)</f>
        <v>0</v>
      </c>
      <c r="BF907" s="231">
        <f>IF(N907="snížená",J907,0)</f>
        <v>0</v>
      </c>
      <c r="BG907" s="231">
        <f>IF(N907="zákl. přenesená",J907,0)</f>
        <v>0</v>
      </c>
      <c r="BH907" s="231">
        <f>IF(N907="sníž. přenesená",J907,0)</f>
        <v>0</v>
      </c>
      <c r="BI907" s="231">
        <f>IF(N907="nulová",J907,0)</f>
        <v>0</v>
      </c>
      <c r="BJ907" s="18" t="s">
        <v>84</v>
      </c>
      <c r="BK907" s="231">
        <f>ROUND(I907*H907,2)</f>
        <v>0</v>
      </c>
      <c r="BL907" s="18" t="s">
        <v>237</v>
      </c>
      <c r="BM907" s="230" t="s">
        <v>1103</v>
      </c>
    </row>
    <row r="908" s="2" customFormat="1">
      <c r="A908" s="39"/>
      <c r="B908" s="40"/>
      <c r="C908" s="41"/>
      <c r="D908" s="232" t="s">
        <v>173</v>
      </c>
      <c r="E908" s="41"/>
      <c r="F908" s="233" t="s">
        <v>1102</v>
      </c>
      <c r="G908" s="41"/>
      <c r="H908" s="41"/>
      <c r="I908" s="234"/>
      <c r="J908" s="41"/>
      <c r="K908" s="41"/>
      <c r="L908" s="45"/>
      <c r="M908" s="235"/>
      <c r="N908" s="236"/>
      <c r="O908" s="92"/>
      <c r="P908" s="92"/>
      <c r="Q908" s="92"/>
      <c r="R908" s="92"/>
      <c r="S908" s="92"/>
      <c r="T908" s="93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T908" s="18" t="s">
        <v>173</v>
      </c>
      <c r="AU908" s="18" t="s">
        <v>86</v>
      </c>
    </row>
    <row r="909" s="2" customFormat="1" ht="44.25" customHeight="1">
      <c r="A909" s="39"/>
      <c r="B909" s="40"/>
      <c r="C909" s="219" t="s">
        <v>1104</v>
      </c>
      <c r="D909" s="219" t="s">
        <v>166</v>
      </c>
      <c r="E909" s="220" t="s">
        <v>1105</v>
      </c>
      <c r="F909" s="221" t="s">
        <v>1102</v>
      </c>
      <c r="G909" s="222" t="s">
        <v>188</v>
      </c>
      <c r="H909" s="223">
        <v>1.0620000000000001</v>
      </c>
      <c r="I909" s="224"/>
      <c r="J909" s="225">
        <f>ROUND(I909*H909,2)</f>
        <v>0</v>
      </c>
      <c r="K909" s="221" t="s">
        <v>1</v>
      </c>
      <c r="L909" s="45"/>
      <c r="M909" s="226" t="s">
        <v>1</v>
      </c>
      <c r="N909" s="227" t="s">
        <v>41</v>
      </c>
      <c r="O909" s="92"/>
      <c r="P909" s="228">
        <f>O909*H909</f>
        <v>0</v>
      </c>
      <c r="Q909" s="228">
        <v>0</v>
      </c>
      <c r="R909" s="228">
        <f>Q909*H909</f>
        <v>0</v>
      </c>
      <c r="S909" s="228">
        <v>0</v>
      </c>
      <c r="T909" s="229">
        <f>S909*H909</f>
        <v>0</v>
      </c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R909" s="230" t="s">
        <v>237</v>
      </c>
      <c r="AT909" s="230" t="s">
        <v>166</v>
      </c>
      <c r="AU909" s="230" t="s">
        <v>86</v>
      </c>
      <c r="AY909" s="18" t="s">
        <v>164</v>
      </c>
      <c r="BE909" s="231">
        <f>IF(N909="základní",J909,0)</f>
        <v>0</v>
      </c>
      <c r="BF909" s="231">
        <f>IF(N909="snížená",J909,0)</f>
        <v>0</v>
      </c>
      <c r="BG909" s="231">
        <f>IF(N909="zákl. přenesená",J909,0)</f>
        <v>0</v>
      </c>
      <c r="BH909" s="231">
        <f>IF(N909="sníž. přenesená",J909,0)</f>
        <v>0</v>
      </c>
      <c r="BI909" s="231">
        <f>IF(N909="nulová",J909,0)</f>
        <v>0</v>
      </c>
      <c r="BJ909" s="18" t="s">
        <v>84</v>
      </c>
      <c r="BK909" s="231">
        <f>ROUND(I909*H909,2)</f>
        <v>0</v>
      </c>
      <c r="BL909" s="18" t="s">
        <v>237</v>
      </c>
      <c r="BM909" s="230" t="s">
        <v>1106</v>
      </c>
    </row>
    <row r="910" s="2" customFormat="1">
      <c r="A910" s="39"/>
      <c r="B910" s="40"/>
      <c r="C910" s="41"/>
      <c r="D910" s="232" t="s">
        <v>173</v>
      </c>
      <c r="E910" s="41"/>
      <c r="F910" s="233" t="s">
        <v>1102</v>
      </c>
      <c r="G910" s="41"/>
      <c r="H910" s="41"/>
      <c r="I910" s="234"/>
      <c r="J910" s="41"/>
      <c r="K910" s="41"/>
      <c r="L910" s="45"/>
      <c r="M910" s="235"/>
      <c r="N910" s="236"/>
      <c r="O910" s="92"/>
      <c r="P910" s="92"/>
      <c r="Q910" s="92"/>
      <c r="R910" s="92"/>
      <c r="S910" s="92"/>
      <c r="T910" s="93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T910" s="18" t="s">
        <v>173</v>
      </c>
      <c r="AU910" s="18" t="s">
        <v>86</v>
      </c>
    </row>
    <row r="911" s="2" customFormat="1" ht="55.5" customHeight="1">
      <c r="A911" s="39"/>
      <c r="B911" s="40"/>
      <c r="C911" s="219" t="s">
        <v>1107</v>
      </c>
      <c r="D911" s="219" t="s">
        <v>166</v>
      </c>
      <c r="E911" s="220" t="s">
        <v>1108</v>
      </c>
      <c r="F911" s="221" t="s">
        <v>1109</v>
      </c>
      <c r="G911" s="222" t="s">
        <v>169</v>
      </c>
      <c r="H911" s="223">
        <v>1</v>
      </c>
      <c r="I911" s="224"/>
      <c r="J911" s="225">
        <f>ROUND(I911*H911,2)</f>
        <v>0</v>
      </c>
      <c r="K911" s="221" t="s">
        <v>1</v>
      </c>
      <c r="L911" s="45"/>
      <c r="M911" s="226" t="s">
        <v>1</v>
      </c>
      <c r="N911" s="227" t="s">
        <v>41</v>
      </c>
      <c r="O911" s="92"/>
      <c r="P911" s="228">
        <f>O911*H911</f>
        <v>0</v>
      </c>
      <c r="Q911" s="228">
        <v>0</v>
      </c>
      <c r="R911" s="228">
        <f>Q911*H911</f>
        <v>0</v>
      </c>
      <c r="S911" s="228">
        <v>0</v>
      </c>
      <c r="T911" s="229">
        <f>S911*H911</f>
        <v>0</v>
      </c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R911" s="230" t="s">
        <v>237</v>
      </c>
      <c r="AT911" s="230" t="s">
        <v>166</v>
      </c>
      <c r="AU911" s="230" t="s">
        <v>86</v>
      </c>
      <c r="AY911" s="18" t="s">
        <v>164</v>
      </c>
      <c r="BE911" s="231">
        <f>IF(N911="základní",J911,0)</f>
        <v>0</v>
      </c>
      <c r="BF911" s="231">
        <f>IF(N911="snížená",J911,0)</f>
        <v>0</v>
      </c>
      <c r="BG911" s="231">
        <f>IF(N911="zákl. přenesená",J911,0)</f>
        <v>0</v>
      </c>
      <c r="BH911" s="231">
        <f>IF(N911="sníž. přenesená",J911,0)</f>
        <v>0</v>
      </c>
      <c r="BI911" s="231">
        <f>IF(N911="nulová",J911,0)</f>
        <v>0</v>
      </c>
      <c r="BJ911" s="18" t="s">
        <v>84</v>
      </c>
      <c r="BK911" s="231">
        <f>ROUND(I911*H911,2)</f>
        <v>0</v>
      </c>
      <c r="BL911" s="18" t="s">
        <v>237</v>
      </c>
      <c r="BM911" s="230" t="s">
        <v>1110</v>
      </c>
    </row>
    <row r="912" s="2" customFormat="1">
      <c r="A912" s="39"/>
      <c r="B912" s="40"/>
      <c r="C912" s="41"/>
      <c r="D912" s="232" t="s">
        <v>173</v>
      </c>
      <c r="E912" s="41"/>
      <c r="F912" s="233" t="s">
        <v>1109</v>
      </c>
      <c r="G912" s="41"/>
      <c r="H912" s="41"/>
      <c r="I912" s="234"/>
      <c r="J912" s="41"/>
      <c r="K912" s="41"/>
      <c r="L912" s="45"/>
      <c r="M912" s="235"/>
      <c r="N912" s="236"/>
      <c r="O912" s="92"/>
      <c r="P912" s="92"/>
      <c r="Q912" s="92"/>
      <c r="R912" s="92"/>
      <c r="S912" s="92"/>
      <c r="T912" s="93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T912" s="18" t="s">
        <v>173</v>
      </c>
      <c r="AU912" s="18" t="s">
        <v>86</v>
      </c>
    </row>
    <row r="913" s="2" customFormat="1" ht="55.5" customHeight="1">
      <c r="A913" s="39"/>
      <c r="B913" s="40"/>
      <c r="C913" s="219" t="s">
        <v>1111</v>
      </c>
      <c r="D913" s="219" t="s">
        <v>166</v>
      </c>
      <c r="E913" s="220" t="s">
        <v>1112</v>
      </c>
      <c r="F913" s="221" t="s">
        <v>1113</v>
      </c>
      <c r="G913" s="222" t="s">
        <v>169</v>
      </c>
      <c r="H913" s="223">
        <v>1</v>
      </c>
      <c r="I913" s="224"/>
      <c r="J913" s="225">
        <f>ROUND(I913*H913,2)</f>
        <v>0</v>
      </c>
      <c r="K913" s="221" t="s">
        <v>1</v>
      </c>
      <c r="L913" s="45"/>
      <c r="M913" s="226" t="s">
        <v>1</v>
      </c>
      <c r="N913" s="227" t="s">
        <v>41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237</v>
      </c>
      <c r="AT913" s="230" t="s">
        <v>166</v>
      </c>
      <c r="AU913" s="230" t="s">
        <v>86</v>
      </c>
      <c r="AY913" s="18" t="s">
        <v>164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84</v>
      </c>
      <c r="BK913" s="231">
        <f>ROUND(I913*H913,2)</f>
        <v>0</v>
      </c>
      <c r="BL913" s="18" t="s">
        <v>237</v>
      </c>
      <c r="BM913" s="230" t="s">
        <v>1114</v>
      </c>
    </row>
    <row r="914" s="2" customFormat="1">
      <c r="A914" s="39"/>
      <c r="B914" s="40"/>
      <c r="C914" s="41"/>
      <c r="D914" s="232" t="s">
        <v>173</v>
      </c>
      <c r="E914" s="41"/>
      <c r="F914" s="233" t="s">
        <v>1113</v>
      </c>
      <c r="G914" s="41"/>
      <c r="H914" s="41"/>
      <c r="I914" s="234"/>
      <c r="J914" s="41"/>
      <c r="K914" s="41"/>
      <c r="L914" s="45"/>
      <c r="M914" s="235"/>
      <c r="N914" s="236"/>
      <c r="O914" s="92"/>
      <c r="P914" s="92"/>
      <c r="Q914" s="92"/>
      <c r="R914" s="92"/>
      <c r="S914" s="92"/>
      <c r="T914" s="93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T914" s="18" t="s">
        <v>173</v>
      </c>
      <c r="AU914" s="18" t="s">
        <v>86</v>
      </c>
    </row>
    <row r="915" s="2" customFormat="1" ht="44.25" customHeight="1">
      <c r="A915" s="39"/>
      <c r="B915" s="40"/>
      <c r="C915" s="219" t="s">
        <v>1115</v>
      </c>
      <c r="D915" s="219" t="s">
        <v>166</v>
      </c>
      <c r="E915" s="220" t="s">
        <v>1116</v>
      </c>
      <c r="F915" s="221" t="s">
        <v>1117</v>
      </c>
      <c r="G915" s="222" t="s">
        <v>247</v>
      </c>
      <c r="H915" s="223">
        <v>244.13</v>
      </c>
      <c r="I915" s="224"/>
      <c r="J915" s="225">
        <f>ROUND(I915*H915,2)</f>
        <v>0</v>
      </c>
      <c r="K915" s="221" t="s">
        <v>1</v>
      </c>
      <c r="L915" s="45"/>
      <c r="M915" s="226" t="s">
        <v>1</v>
      </c>
      <c r="N915" s="227" t="s">
        <v>41</v>
      </c>
      <c r="O915" s="92"/>
      <c r="P915" s="228">
        <f>O915*H915</f>
        <v>0</v>
      </c>
      <c r="Q915" s="228">
        <v>0</v>
      </c>
      <c r="R915" s="228">
        <f>Q915*H915</f>
        <v>0</v>
      </c>
      <c r="S915" s="228">
        <v>0</v>
      </c>
      <c r="T915" s="229">
        <f>S915*H915</f>
        <v>0</v>
      </c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R915" s="230" t="s">
        <v>237</v>
      </c>
      <c r="AT915" s="230" t="s">
        <v>166</v>
      </c>
      <c r="AU915" s="230" t="s">
        <v>86</v>
      </c>
      <c r="AY915" s="18" t="s">
        <v>164</v>
      </c>
      <c r="BE915" s="231">
        <f>IF(N915="základní",J915,0)</f>
        <v>0</v>
      </c>
      <c r="BF915" s="231">
        <f>IF(N915="snížená",J915,0)</f>
        <v>0</v>
      </c>
      <c r="BG915" s="231">
        <f>IF(N915="zákl. přenesená",J915,0)</f>
        <v>0</v>
      </c>
      <c r="BH915" s="231">
        <f>IF(N915="sníž. přenesená",J915,0)</f>
        <v>0</v>
      </c>
      <c r="BI915" s="231">
        <f>IF(N915="nulová",J915,0)</f>
        <v>0</v>
      </c>
      <c r="BJ915" s="18" t="s">
        <v>84</v>
      </c>
      <c r="BK915" s="231">
        <f>ROUND(I915*H915,2)</f>
        <v>0</v>
      </c>
      <c r="BL915" s="18" t="s">
        <v>237</v>
      </c>
      <c r="BM915" s="230" t="s">
        <v>1118</v>
      </c>
    </row>
    <row r="916" s="2" customFormat="1">
      <c r="A916" s="39"/>
      <c r="B916" s="40"/>
      <c r="C916" s="41"/>
      <c r="D916" s="232" t="s">
        <v>173</v>
      </c>
      <c r="E916" s="41"/>
      <c r="F916" s="233" t="s">
        <v>1117</v>
      </c>
      <c r="G916" s="41"/>
      <c r="H916" s="41"/>
      <c r="I916" s="234"/>
      <c r="J916" s="41"/>
      <c r="K916" s="41"/>
      <c r="L916" s="45"/>
      <c r="M916" s="235"/>
      <c r="N916" s="236"/>
      <c r="O916" s="92"/>
      <c r="P916" s="92"/>
      <c r="Q916" s="92"/>
      <c r="R916" s="92"/>
      <c r="S916" s="92"/>
      <c r="T916" s="93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T916" s="18" t="s">
        <v>173</v>
      </c>
      <c r="AU916" s="18" t="s">
        <v>86</v>
      </c>
    </row>
    <row r="917" s="2" customFormat="1" ht="49.05" customHeight="1">
      <c r="A917" s="39"/>
      <c r="B917" s="40"/>
      <c r="C917" s="219" t="s">
        <v>1119</v>
      </c>
      <c r="D917" s="219" t="s">
        <v>166</v>
      </c>
      <c r="E917" s="220" t="s">
        <v>1120</v>
      </c>
      <c r="F917" s="221" t="s">
        <v>1121</v>
      </c>
      <c r="G917" s="222" t="s">
        <v>247</v>
      </c>
      <c r="H917" s="223">
        <v>1485.0899999999999</v>
      </c>
      <c r="I917" s="224"/>
      <c r="J917" s="225">
        <f>ROUND(I917*H917,2)</f>
        <v>0</v>
      </c>
      <c r="K917" s="221" t="s">
        <v>1</v>
      </c>
      <c r="L917" s="45"/>
      <c r="M917" s="226" t="s">
        <v>1</v>
      </c>
      <c r="N917" s="227" t="s">
        <v>41</v>
      </c>
      <c r="O917" s="92"/>
      <c r="P917" s="228">
        <f>O917*H917</f>
        <v>0</v>
      </c>
      <c r="Q917" s="228">
        <v>0</v>
      </c>
      <c r="R917" s="228">
        <f>Q917*H917</f>
        <v>0</v>
      </c>
      <c r="S917" s="228">
        <v>0</v>
      </c>
      <c r="T917" s="229">
        <f>S917*H917</f>
        <v>0</v>
      </c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R917" s="230" t="s">
        <v>237</v>
      </c>
      <c r="AT917" s="230" t="s">
        <v>166</v>
      </c>
      <c r="AU917" s="230" t="s">
        <v>86</v>
      </c>
      <c r="AY917" s="18" t="s">
        <v>164</v>
      </c>
      <c r="BE917" s="231">
        <f>IF(N917="základní",J917,0)</f>
        <v>0</v>
      </c>
      <c r="BF917" s="231">
        <f>IF(N917="snížená",J917,0)</f>
        <v>0</v>
      </c>
      <c r="BG917" s="231">
        <f>IF(N917="zákl. přenesená",J917,0)</f>
        <v>0</v>
      </c>
      <c r="BH917" s="231">
        <f>IF(N917="sníž. přenesená",J917,0)</f>
        <v>0</v>
      </c>
      <c r="BI917" s="231">
        <f>IF(N917="nulová",J917,0)</f>
        <v>0</v>
      </c>
      <c r="BJ917" s="18" t="s">
        <v>84</v>
      </c>
      <c r="BK917" s="231">
        <f>ROUND(I917*H917,2)</f>
        <v>0</v>
      </c>
      <c r="BL917" s="18" t="s">
        <v>237</v>
      </c>
      <c r="BM917" s="230" t="s">
        <v>1122</v>
      </c>
    </row>
    <row r="918" s="2" customFormat="1">
      <c r="A918" s="39"/>
      <c r="B918" s="40"/>
      <c r="C918" s="41"/>
      <c r="D918" s="232" t="s">
        <v>173</v>
      </c>
      <c r="E918" s="41"/>
      <c r="F918" s="233" t="s">
        <v>1121</v>
      </c>
      <c r="G918" s="41"/>
      <c r="H918" s="41"/>
      <c r="I918" s="234"/>
      <c r="J918" s="41"/>
      <c r="K918" s="41"/>
      <c r="L918" s="45"/>
      <c r="M918" s="235"/>
      <c r="N918" s="236"/>
      <c r="O918" s="92"/>
      <c r="P918" s="92"/>
      <c r="Q918" s="92"/>
      <c r="R918" s="92"/>
      <c r="S918" s="92"/>
      <c r="T918" s="93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T918" s="18" t="s">
        <v>173</v>
      </c>
      <c r="AU918" s="18" t="s">
        <v>86</v>
      </c>
    </row>
    <row r="919" s="2" customFormat="1" ht="37.8" customHeight="1">
      <c r="A919" s="39"/>
      <c r="B919" s="40"/>
      <c r="C919" s="219" t="s">
        <v>1123</v>
      </c>
      <c r="D919" s="219" t="s">
        <v>166</v>
      </c>
      <c r="E919" s="220" t="s">
        <v>1124</v>
      </c>
      <c r="F919" s="221" t="s">
        <v>1125</v>
      </c>
      <c r="G919" s="222" t="s">
        <v>247</v>
      </c>
      <c r="H919" s="223">
        <v>163.28</v>
      </c>
      <c r="I919" s="224"/>
      <c r="J919" s="225">
        <f>ROUND(I919*H919,2)</f>
        <v>0</v>
      </c>
      <c r="K919" s="221" t="s">
        <v>1</v>
      </c>
      <c r="L919" s="45"/>
      <c r="M919" s="226" t="s">
        <v>1</v>
      </c>
      <c r="N919" s="227" t="s">
        <v>41</v>
      </c>
      <c r="O919" s="92"/>
      <c r="P919" s="228">
        <f>O919*H919</f>
        <v>0</v>
      </c>
      <c r="Q919" s="228">
        <v>0</v>
      </c>
      <c r="R919" s="228">
        <f>Q919*H919</f>
        <v>0</v>
      </c>
      <c r="S919" s="228">
        <v>0</v>
      </c>
      <c r="T919" s="229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30" t="s">
        <v>237</v>
      </c>
      <c r="AT919" s="230" t="s">
        <v>166</v>
      </c>
      <c r="AU919" s="230" t="s">
        <v>86</v>
      </c>
      <c r="AY919" s="18" t="s">
        <v>164</v>
      </c>
      <c r="BE919" s="231">
        <f>IF(N919="základní",J919,0)</f>
        <v>0</v>
      </c>
      <c r="BF919" s="231">
        <f>IF(N919="snížená",J919,0)</f>
        <v>0</v>
      </c>
      <c r="BG919" s="231">
        <f>IF(N919="zákl. přenesená",J919,0)</f>
        <v>0</v>
      </c>
      <c r="BH919" s="231">
        <f>IF(N919="sníž. přenesená",J919,0)</f>
        <v>0</v>
      </c>
      <c r="BI919" s="231">
        <f>IF(N919="nulová",J919,0)</f>
        <v>0</v>
      </c>
      <c r="BJ919" s="18" t="s">
        <v>84</v>
      </c>
      <c r="BK919" s="231">
        <f>ROUND(I919*H919,2)</f>
        <v>0</v>
      </c>
      <c r="BL919" s="18" t="s">
        <v>237</v>
      </c>
      <c r="BM919" s="230" t="s">
        <v>1126</v>
      </c>
    </row>
    <row r="920" s="2" customFormat="1">
      <c r="A920" s="39"/>
      <c r="B920" s="40"/>
      <c r="C920" s="41"/>
      <c r="D920" s="232" t="s">
        <v>173</v>
      </c>
      <c r="E920" s="41"/>
      <c r="F920" s="233" t="s">
        <v>1125</v>
      </c>
      <c r="G920" s="41"/>
      <c r="H920" s="41"/>
      <c r="I920" s="234"/>
      <c r="J920" s="41"/>
      <c r="K920" s="41"/>
      <c r="L920" s="45"/>
      <c r="M920" s="235"/>
      <c r="N920" s="236"/>
      <c r="O920" s="92"/>
      <c r="P920" s="92"/>
      <c r="Q920" s="92"/>
      <c r="R920" s="92"/>
      <c r="S920" s="92"/>
      <c r="T920" s="93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T920" s="18" t="s">
        <v>173</v>
      </c>
      <c r="AU920" s="18" t="s">
        <v>86</v>
      </c>
    </row>
    <row r="921" s="2" customFormat="1" ht="49.05" customHeight="1">
      <c r="A921" s="39"/>
      <c r="B921" s="40"/>
      <c r="C921" s="219" t="s">
        <v>1127</v>
      </c>
      <c r="D921" s="219" t="s">
        <v>166</v>
      </c>
      <c r="E921" s="220" t="s">
        <v>1128</v>
      </c>
      <c r="F921" s="221" t="s">
        <v>1129</v>
      </c>
      <c r="G921" s="222" t="s">
        <v>247</v>
      </c>
      <c r="H921" s="223">
        <v>40</v>
      </c>
      <c r="I921" s="224"/>
      <c r="J921" s="225">
        <f>ROUND(I921*H921,2)</f>
        <v>0</v>
      </c>
      <c r="K921" s="221" t="s">
        <v>1</v>
      </c>
      <c r="L921" s="45"/>
      <c r="M921" s="226" t="s">
        <v>1</v>
      </c>
      <c r="N921" s="227" t="s">
        <v>41</v>
      </c>
      <c r="O921" s="92"/>
      <c r="P921" s="228">
        <f>O921*H921</f>
        <v>0</v>
      </c>
      <c r="Q921" s="228">
        <v>0</v>
      </c>
      <c r="R921" s="228">
        <f>Q921*H921</f>
        <v>0</v>
      </c>
      <c r="S921" s="228">
        <v>0</v>
      </c>
      <c r="T921" s="229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30" t="s">
        <v>237</v>
      </c>
      <c r="AT921" s="230" t="s">
        <v>166</v>
      </c>
      <c r="AU921" s="230" t="s">
        <v>86</v>
      </c>
      <c r="AY921" s="18" t="s">
        <v>164</v>
      </c>
      <c r="BE921" s="231">
        <f>IF(N921="základní",J921,0)</f>
        <v>0</v>
      </c>
      <c r="BF921" s="231">
        <f>IF(N921="snížená",J921,0)</f>
        <v>0</v>
      </c>
      <c r="BG921" s="231">
        <f>IF(N921="zákl. přenesená",J921,0)</f>
        <v>0</v>
      </c>
      <c r="BH921" s="231">
        <f>IF(N921="sníž. přenesená",J921,0)</f>
        <v>0</v>
      </c>
      <c r="BI921" s="231">
        <f>IF(N921="nulová",J921,0)</f>
        <v>0</v>
      </c>
      <c r="BJ921" s="18" t="s">
        <v>84</v>
      </c>
      <c r="BK921" s="231">
        <f>ROUND(I921*H921,2)</f>
        <v>0</v>
      </c>
      <c r="BL921" s="18" t="s">
        <v>237</v>
      </c>
      <c r="BM921" s="230" t="s">
        <v>1130</v>
      </c>
    </row>
    <row r="922" s="2" customFormat="1">
      <c r="A922" s="39"/>
      <c r="B922" s="40"/>
      <c r="C922" s="41"/>
      <c r="D922" s="232" t="s">
        <v>173</v>
      </c>
      <c r="E922" s="41"/>
      <c r="F922" s="233" t="s">
        <v>1129</v>
      </c>
      <c r="G922" s="41"/>
      <c r="H922" s="41"/>
      <c r="I922" s="234"/>
      <c r="J922" s="41"/>
      <c r="K922" s="41"/>
      <c r="L922" s="45"/>
      <c r="M922" s="235"/>
      <c r="N922" s="236"/>
      <c r="O922" s="92"/>
      <c r="P922" s="92"/>
      <c r="Q922" s="92"/>
      <c r="R922" s="92"/>
      <c r="S922" s="92"/>
      <c r="T922" s="93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T922" s="18" t="s">
        <v>173</v>
      </c>
      <c r="AU922" s="18" t="s">
        <v>86</v>
      </c>
    </row>
    <row r="923" s="2" customFormat="1" ht="49.05" customHeight="1">
      <c r="A923" s="39"/>
      <c r="B923" s="40"/>
      <c r="C923" s="219" t="s">
        <v>1131</v>
      </c>
      <c r="D923" s="219" t="s">
        <v>166</v>
      </c>
      <c r="E923" s="220" t="s">
        <v>1132</v>
      </c>
      <c r="F923" s="221" t="s">
        <v>1133</v>
      </c>
      <c r="G923" s="222" t="s">
        <v>247</v>
      </c>
      <c r="H923" s="223">
        <v>40</v>
      </c>
      <c r="I923" s="224"/>
      <c r="J923" s="225">
        <f>ROUND(I923*H923,2)</f>
        <v>0</v>
      </c>
      <c r="K923" s="221" t="s">
        <v>1</v>
      </c>
      <c r="L923" s="45"/>
      <c r="M923" s="226" t="s">
        <v>1</v>
      </c>
      <c r="N923" s="227" t="s">
        <v>41</v>
      </c>
      <c r="O923" s="92"/>
      <c r="P923" s="228">
        <f>O923*H923</f>
        <v>0</v>
      </c>
      <c r="Q923" s="228">
        <v>0</v>
      </c>
      <c r="R923" s="228">
        <f>Q923*H923</f>
        <v>0</v>
      </c>
      <c r="S923" s="228">
        <v>0</v>
      </c>
      <c r="T923" s="229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30" t="s">
        <v>237</v>
      </c>
      <c r="AT923" s="230" t="s">
        <v>166</v>
      </c>
      <c r="AU923" s="230" t="s">
        <v>86</v>
      </c>
      <c r="AY923" s="18" t="s">
        <v>164</v>
      </c>
      <c r="BE923" s="231">
        <f>IF(N923="základní",J923,0)</f>
        <v>0</v>
      </c>
      <c r="BF923" s="231">
        <f>IF(N923="snížená",J923,0)</f>
        <v>0</v>
      </c>
      <c r="BG923" s="231">
        <f>IF(N923="zákl. přenesená",J923,0)</f>
        <v>0</v>
      </c>
      <c r="BH923" s="231">
        <f>IF(N923="sníž. přenesená",J923,0)</f>
        <v>0</v>
      </c>
      <c r="BI923" s="231">
        <f>IF(N923="nulová",J923,0)</f>
        <v>0</v>
      </c>
      <c r="BJ923" s="18" t="s">
        <v>84</v>
      </c>
      <c r="BK923" s="231">
        <f>ROUND(I923*H923,2)</f>
        <v>0</v>
      </c>
      <c r="BL923" s="18" t="s">
        <v>237</v>
      </c>
      <c r="BM923" s="230" t="s">
        <v>1134</v>
      </c>
    </row>
    <row r="924" s="2" customFormat="1">
      <c r="A924" s="39"/>
      <c r="B924" s="40"/>
      <c r="C924" s="41"/>
      <c r="D924" s="232" t="s">
        <v>173</v>
      </c>
      <c r="E924" s="41"/>
      <c r="F924" s="233" t="s">
        <v>1133</v>
      </c>
      <c r="G924" s="41"/>
      <c r="H924" s="41"/>
      <c r="I924" s="234"/>
      <c r="J924" s="41"/>
      <c r="K924" s="41"/>
      <c r="L924" s="45"/>
      <c r="M924" s="235"/>
      <c r="N924" s="236"/>
      <c r="O924" s="92"/>
      <c r="P924" s="92"/>
      <c r="Q924" s="92"/>
      <c r="R924" s="92"/>
      <c r="S924" s="92"/>
      <c r="T924" s="93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T924" s="18" t="s">
        <v>173</v>
      </c>
      <c r="AU924" s="18" t="s">
        <v>86</v>
      </c>
    </row>
    <row r="925" s="2" customFormat="1" ht="24.15" customHeight="1">
      <c r="A925" s="39"/>
      <c r="B925" s="40"/>
      <c r="C925" s="219" t="s">
        <v>1135</v>
      </c>
      <c r="D925" s="219" t="s">
        <v>166</v>
      </c>
      <c r="E925" s="220" t="s">
        <v>1136</v>
      </c>
      <c r="F925" s="221" t="s">
        <v>1137</v>
      </c>
      <c r="G925" s="222" t="s">
        <v>818</v>
      </c>
      <c r="H925" s="292"/>
      <c r="I925" s="224"/>
      <c r="J925" s="225">
        <f>ROUND(I925*H925,2)</f>
        <v>0</v>
      </c>
      <c r="K925" s="221" t="s">
        <v>170</v>
      </c>
      <c r="L925" s="45"/>
      <c r="M925" s="226" t="s">
        <v>1</v>
      </c>
      <c r="N925" s="227" t="s">
        <v>41</v>
      </c>
      <c r="O925" s="92"/>
      <c r="P925" s="228">
        <f>O925*H925</f>
        <v>0</v>
      </c>
      <c r="Q925" s="228">
        <v>0</v>
      </c>
      <c r="R925" s="228">
        <f>Q925*H925</f>
        <v>0</v>
      </c>
      <c r="S925" s="228">
        <v>0</v>
      </c>
      <c r="T925" s="229">
        <f>S925*H925</f>
        <v>0</v>
      </c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R925" s="230" t="s">
        <v>237</v>
      </c>
      <c r="AT925" s="230" t="s">
        <v>166</v>
      </c>
      <c r="AU925" s="230" t="s">
        <v>86</v>
      </c>
      <c r="AY925" s="18" t="s">
        <v>164</v>
      </c>
      <c r="BE925" s="231">
        <f>IF(N925="základní",J925,0)</f>
        <v>0</v>
      </c>
      <c r="BF925" s="231">
        <f>IF(N925="snížená",J925,0)</f>
        <v>0</v>
      </c>
      <c r="BG925" s="231">
        <f>IF(N925="zákl. přenesená",J925,0)</f>
        <v>0</v>
      </c>
      <c r="BH925" s="231">
        <f>IF(N925="sníž. přenesená",J925,0)</f>
        <v>0</v>
      </c>
      <c r="BI925" s="231">
        <f>IF(N925="nulová",J925,0)</f>
        <v>0</v>
      </c>
      <c r="BJ925" s="18" t="s">
        <v>84</v>
      </c>
      <c r="BK925" s="231">
        <f>ROUND(I925*H925,2)</f>
        <v>0</v>
      </c>
      <c r="BL925" s="18" t="s">
        <v>237</v>
      </c>
      <c r="BM925" s="230" t="s">
        <v>1138</v>
      </c>
    </row>
    <row r="926" s="2" customFormat="1">
      <c r="A926" s="39"/>
      <c r="B926" s="40"/>
      <c r="C926" s="41"/>
      <c r="D926" s="232" t="s">
        <v>173</v>
      </c>
      <c r="E926" s="41"/>
      <c r="F926" s="233" t="s">
        <v>1139</v>
      </c>
      <c r="G926" s="41"/>
      <c r="H926" s="41"/>
      <c r="I926" s="234"/>
      <c r="J926" s="41"/>
      <c r="K926" s="41"/>
      <c r="L926" s="45"/>
      <c r="M926" s="235"/>
      <c r="N926" s="236"/>
      <c r="O926" s="92"/>
      <c r="P926" s="92"/>
      <c r="Q926" s="92"/>
      <c r="R926" s="92"/>
      <c r="S926" s="92"/>
      <c r="T926" s="93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T926" s="18" t="s">
        <v>173</v>
      </c>
      <c r="AU926" s="18" t="s">
        <v>86</v>
      </c>
    </row>
    <row r="927" s="2" customFormat="1">
      <c r="A927" s="39"/>
      <c r="B927" s="40"/>
      <c r="C927" s="41"/>
      <c r="D927" s="237" t="s">
        <v>175</v>
      </c>
      <c r="E927" s="41"/>
      <c r="F927" s="238" t="s">
        <v>1140</v>
      </c>
      <c r="G927" s="41"/>
      <c r="H927" s="41"/>
      <c r="I927" s="234"/>
      <c r="J927" s="41"/>
      <c r="K927" s="41"/>
      <c r="L927" s="45"/>
      <c r="M927" s="235"/>
      <c r="N927" s="236"/>
      <c r="O927" s="92"/>
      <c r="P927" s="92"/>
      <c r="Q927" s="92"/>
      <c r="R927" s="92"/>
      <c r="S927" s="92"/>
      <c r="T927" s="93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T927" s="18" t="s">
        <v>175</v>
      </c>
      <c r="AU927" s="18" t="s">
        <v>86</v>
      </c>
    </row>
    <row r="928" s="12" customFormat="1" ht="22.8" customHeight="1">
      <c r="A928" s="12"/>
      <c r="B928" s="203"/>
      <c r="C928" s="204"/>
      <c r="D928" s="205" t="s">
        <v>75</v>
      </c>
      <c r="E928" s="217" t="s">
        <v>1141</v>
      </c>
      <c r="F928" s="217" t="s">
        <v>1142</v>
      </c>
      <c r="G928" s="204"/>
      <c r="H928" s="204"/>
      <c r="I928" s="207"/>
      <c r="J928" s="218">
        <f>BK928</f>
        <v>0</v>
      </c>
      <c r="K928" s="204"/>
      <c r="L928" s="209"/>
      <c r="M928" s="210"/>
      <c r="N928" s="211"/>
      <c r="O928" s="211"/>
      <c r="P928" s="212">
        <f>SUM(P929:P947)</f>
        <v>0</v>
      </c>
      <c r="Q928" s="211"/>
      <c r="R928" s="212">
        <f>SUM(R929:R947)</f>
        <v>2.5161375000000001</v>
      </c>
      <c r="S928" s="211"/>
      <c r="T928" s="213">
        <f>SUM(T929:T947)</f>
        <v>0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14" t="s">
        <v>86</v>
      </c>
      <c r="AT928" s="215" t="s">
        <v>75</v>
      </c>
      <c r="AU928" s="215" t="s">
        <v>84</v>
      </c>
      <c r="AY928" s="214" t="s">
        <v>164</v>
      </c>
      <c r="BK928" s="216">
        <f>SUM(BK929:BK947)</f>
        <v>0</v>
      </c>
    </row>
    <row r="929" s="2" customFormat="1" ht="24.15" customHeight="1">
      <c r="A929" s="39"/>
      <c r="B929" s="40"/>
      <c r="C929" s="219" t="s">
        <v>1143</v>
      </c>
      <c r="D929" s="219" t="s">
        <v>166</v>
      </c>
      <c r="E929" s="220" t="s">
        <v>1144</v>
      </c>
      <c r="F929" s="221" t="s">
        <v>1145</v>
      </c>
      <c r="G929" s="222" t="s">
        <v>188</v>
      </c>
      <c r="H929" s="223">
        <v>43.950000000000003</v>
      </c>
      <c r="I929" s="224"/>
      <c r="J929" s="225">
        <f>ROUND(I929*H929,2)</f>
        <v>0</v>
      </c>
      <c r="K929" s="221" t="s">
        <v>170</v>
      </c>
      <c r="L929" s="45"/>
      <c r="M929" s="226" t="s">
        <v>1</v>
      </c>
      <c r="N929" s="227" t="s">
        <v>41</v>
      </c>
      <c r="O929" s="92"/>
      <c r="P929" s="228">
        <f>O929*H929</f>
        <v>0</v>
      </c>
      <c r="Q929" s="228">
        <v>0.025499999999999998</v>
      </c>
      <c r="R929" s="228">
        <f>Q929*H929</f>
        <v>1.120725</v>
      </c>
      <c r="S929" s="228">
        <v>0</v>
      </c>
      <c r="T929" s="229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0" t="s">
        <v>237</v>
      </c>
      <c r="AT929" s="230" t="s">
        <v>166</v>
      </c>
      <c r="AU929" s="230" t="s">
        <v>86</v>
      </c>
      <c r="AY929" s="18" t="s">
        <v>164</v>
      </c>
      <c r="BE929" s="231">
        <f>IF(N929="základní",J929,0)</f>
        <v>0</v>
      </c>
      <c r="BF929" s="231">
        <f>IF(N929="snížená",J929,0)</f>
        <v>0</v>
      </c>
      <c r="BG929" s="231">
        <f>IF(N929="zákl. přenesená",J929,0)</f>
        <v>0</v>
      </c>
      <c r="BH929" s="231">
        <f>IF(N929="sníž. přenesená",J929,0)</f>
        <v>0</v>
      </c>
      <c r="BI929" s="231">
        <f>IF(N929="nulová",J929,0)</f>
        <v>0</v>
      </c>
      <c r="BJ929" s="18" t="s">
        <v>84</v>
      </c>
      <c r="BK929" s="231">
        <f>ROUND(I929*H929,2)</f>
        <v>0</v>
      </c>
      <c r="BL929" s="18" t="s">
        <v>237</v>
      </c>
      <c r="BM929" s="230" t="s">
        <v>1146</v>
      </c>
    </row>
    <row r="930" s="2" customFormat="1">
      <c r="A930" s="39"/>
      <c r="B930" s="40"/>
      <c r="C930" s="41"/>
      <c r="D930" s="232" t="s">
        <v>173</v>
      </c>
      <c r="E930" s="41"/>
      <c r="F930" s="233" t="s">
        <v>1147</v>
      </c>
      <c r="G930" s="41"/>
      <c r="H930" s="41"/>
      <c r="I930" s="234"/>
      <c r="J930" s="41"/>
      <c r="K930" s="41"/>
      <c r="L930" s="45"/>
      <c r="M930" s="235"/>
      <c r="N930" s="236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173</v>
      </c>
      <c r="AU930" s="18" t="s">
        <v>86</v>
      </c>
    </row>
    <row r="931" s="2" customFormat="1">
      <c r="A931" s="39"/>
      <c r="B931" s="40"/>
      <c r="C931" s="41"/>
      <c r="D931" s="237" t="s">
        <v>175</v>
      </c>
      <c r="E931" s="41"/>
      <c r="F931" s="238" t="s">
        <v>1148</v>
      </c>
      <c r="G931" s="41"/>
      <c r="H931" s="41"/>
      <c r="I931" s="234"/>
      <c r="J931" s="41"/>
      <c r="K931" s="41"/>
      <c r="L931" s="45"/>
      <c r="M931" s="235"/>
      <c r="N931" s="236"/>
      <c r="O931" s="92"/>
      <c r="P931" s="92"/>
      <c r="Q931" s="92"/>
      <c r="R931" s="92"/>
      <c r="S931" s="92"/>
      <c r="T931" s="93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T931" s="18" t="s">
        <v>175</v>
      </c>
      <c r="AU931" s="18" t="s">
        <v>86</v>
      </c>
    </row>
    <row r="932" s="13" customFormat="1">
      <c r="A932" s="13"/>
      <c r="B932" s="239"/>
      <c r="C932" s="240"/>
      <c r="D932" s="232" t="s">
        <v>177</v>
      </c>
      <c r="E932" s="241" t="s">
        <v>1</v>
      </c>
      <c r="F932" s="242" t="s">
        <v>1149</v>
      </c>
      <c r="G932" s="240"/>
      <c r="H932" s="241" t="s">
        <v>1</v>
      </c>
      <c r="I932" s="243"/>
      <c r="J932" s="240"/>
      <c r="K932" s="240"/>
      <c r="L932" s="244"/>
      <c r="M932" s="245"/>
      <c r="N932" s="246"/>
      <c r="O932" s="246"/>
      <c r="P932" s="246"/>
      <c r="Q932" s="246"/>
      <c r="R932" s="246"/>
      <c r="S932" s="246"/>
      <c r="T932" s="247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8" t="s">
        <v>177</v>
      </c>
      <c r="AU932" s="248" t="s">
        <v>86</v>
      </c>
      <c r="AV932" s="13" t="s">
        <v>84</v>
      </c>
      <c r="AW932" s="13" t="s">
        <v>32</v>
      </c>
      <c r="AX932" s="13" t="s">
        <v>76</v>
      </c>
      <c r="AY932" s="248" t="s">
        <v>164</v>
      </c>
    </row>
    <row r="933" s="14" customFormat="1">
      <c r="A933" s="14"/>
      <c r="B933" s="249"/>
      <c r="C933" s="250"/>
      <c r="D933" s="232" t="s">
        <v>177</v>
      </c>
      <c r="E933" s="251" t="s">
        <v>1</v>
      </c>
      <c r="F933" s="252" t="s">
        <v>1150</v>
      </c>
      <c r="G933" s="250"/>
      <c r="H933" s="253">
        <v>43.950000000000003</v>
      </c>
      <c r="I933" s="254"/>
      <c r="J933" s="250"/>
      <c r="K933" s="250"/>
      <c r="L933" s="255"/>
      <c r="M933" s="256"/>
      <c r="N933" s="257"/>
      <c r="O933" s="257"/>
      <c r="P933" s="257"/>
      <c r="Q933" s="257"/>
      <c r="R933" s="257"/>
      <c r="S933" s="257"/>
      <c r="T933" s="258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9" t="s">
        <v>177</v>
      </c>
      <c r="AU933" s="259" t="s">
        <v>86</v>
      </c>
      <c r="AV933" s="14" t="s">
        <v>86</v>
      </c>
      <c r="AW933" s="14" t="s">
        <v>32</v>
      </c>
      <c r="AX933" s="14" t="s">
        <v>76</v>
      </c>
      <c r="AY933" s="259" t="s">
        <v>164</v>
      </c>
    </row>
    <row r="934" s="15" customFormat="1">
      <c r="A934" s="15"/>
      <c r="B934" s="260"/>
      <c r="C934" s="261"/>
      <c r="D934" s="232" t="s">
        <v>177</v>
      </c>
      <c r="E934" s="262" t="s">
        <v>1</v>
      </c>
      <c r="F934" s="263" t="s">
        <v>179</v>
      </c>
      <c r="G934" s="261"/>
      <c r="H934" s="264">
        <v>43.950000000000003</v>
      </c>
      <c r="I934" s="265"/>
      <c r="J934" s="261"/>
      <c r="K934" s="261"/>
      <c r="L934" s="266"/>
      <c r="M934" s="267"/>
      <c r="N934" s="268"/>
      <c r="O934" s="268"/>
      <c r="P934" s="268"/>
      <c r="Q934" s="268"/>
      <c r="R934" s="268"/>
      <c r="S934" s="268"/>
      <c r="T934" s="269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T934" s="270" t="s">
        <v>177</v>
      </c>
      <c r="AU934" s="270" t="s">
        <v>86</v>
      </c>
      <c r="AV934" s="15" t="s">
        <v>171</v>
      </c>
      <c r="AW934" s="15" t="s">
        <v>32</v>
      </c>
      <c r="AX934" s="15" t="s">
        <v>84</v>
      </c>
      <c r="AY934" s="270" t="s">
        <v>164</v>
      </c>
    </row>
    <row r="935" s="2" customFormat="1" ht="33" customHeight="1">
      <c r="A935" s="39"/>
      <c r="B935" s="40"/>
      <c r="C935" s="219" t="s">
        <v>1151</v>
      </c>
      <c r="D935" s="219" t="s">
        <v>166</v>
      </c>
      <c r="E935" s="220" t="s">
        <v>1152</v>
      </c>
      <c r="F935" s="221" t="s">
        <v>1153</v>
      </c>
      <c r="G935" s="222" t="s">
        <v>188</v>
      </c>
      <c r="H935" s="223">
        <v>43.950000000000003</v>
      </c>
      <c r="I935" s="224"/>
      <c r="J935" s="225">
        <f>ROUND(I935*H935,2)</f>
        <v>0</v>
      </c>
      <c r="K935" s="221" t="s">
        <v>170</v>
      </c>
      <c r="L935" s="45"/>
      <c r="M935" s="226" t="s">
        <v>1</v>
      </c>
      <c r="N935" s="227" t="s">
        <v>41</v>
      </c>
      <c r="O935" s="92"/>
      <c r="P935" s="228">
        <f>O935*H935</f>
        <v>0</v>
      </c>
      <c r="Q935" s="228">
        <v>0.0075500000000000003</v>
      </c>
      <c r="R935" s="228">
        <f>Q935*H935</f>
        <v>0.33182250000000002</v>
      </c>
      <c r="S935" s="228">
        <v>0</v>
      </c>
      <c r="T935" s="229">
        <f>S935*H935</f>
        <v>0</v>
      </c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R935" s="230" t="s">
        <v>237</v>
      </c>
      <c r="AT935" s="230" t="s">
        <v>166</v>
      </c>
      <c r="AU935" s="230" t="s">
        <v>86</v>
      </c>
      <c r="AY935" s="18" t="s">
        <v>164</v>
      </c>
      <c r="BE935" s="231">
        <f>IF(N935="základní",J935,0)</f>
        <v>0</v>
      </c>
      <c r="BF935" s="231">
        <f>IF(N935="snížená",J935,0)</f>
        <v>0</v>
      </c>
      <c r="BG935" s="231">
        <f>IF(N935="zákl. přenesená",J935,0)</f>
        <v>0</v>
      </c>
      <c r="BH935" s="231">
        <f>IF(N935="sníž. přenesená",J935,0)</f>
        <v>0</v>
      </c>
      <c r="BI935" s="231">
        <f>IF(N935="nulová",J935,0)</f>
        <v>0</v>
      </c>
      <c r="BJ935" s="18" t="s">
        <v>84</v>
      </c>
      <c r="BK935" s="231">
        <f>ROUND(I935*H935,2)</f>
        <v>0</v>
      </c>
      <c r="BL935" s="18" t="s">
        <v>237</v>
      </c>
      <c r="BM935" s="230" t="s">
        <v>1154</v>
      </c>
    </row>
    <row r="936" s="2" customFormat="1">
      <c r="A936" s="39"/>
      <c r="B936" s="40"/>
      <c r="C936" s="41"/>
      <c r="D936" s="232" t="s">
        <v>173</v>
      </c>
      <c r="E936" s="41"/>
      <c r="F936" s="233" t="s">
        <v>1155</v>
      </c>
      <c r="G936" s="41"/>
      <c r="H936" s="41"/>
      <c r="I936" s="234"/>
      <c r="J936" s="41"/>
      <c r="K936" s="41"/>
      <c r="L936" s="45"/>
      <c r="M936" s="235"/>
      <c r="N936" s="236"/>
      <c r="O936" s="92"/>
      <c r="P936" s="92"/>
      <c r="Q936" s="92"/>
      <c r="R936" s="92"/>
      <c r="S936" s="92"/>
      <c r="T936" s="93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T936" s="18" t="s">
        <v>173</v>
      </c>
      <c r="AU936" s="18" t="s">
        <v>86</v>
      </c>
    </row>
    <row r="937" s="2" customFormat="1">
      <c r="A937" s="39"/>
      <c r="B937" s="40"/>
      <c r="C937" s="41"/>
      <c r="D937" s="237" t="s">
        <v>175</v>
      </c>
      <c r="E937" s="41"/>
      <c r="F937" s="238" t="s">
        <v>1156</v>
      </c>
      <c r="G937" s="41"/>
      <c r="H937" s="41"/>
      <c r="I937" s="234"/>
      <c r="J937" s="41"/>
      <c r="K937" s="41"/>
      <c r="L937" s="45"/>
      <c r="M937" s="235"/>
      <c r="N937" s="236"/>
      <c r="O937" s="92"/>
      <c r="P937" s="92"/>
      <c r="Q937" s="92"/>
      <c r="R937" s="92"/>
      <c r="S937" s="92"/>
      <c r="T937" s="93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T937" s="18" t="s">
        <v>175</v>
      </c>
      <c r="AU937" s="18" t="s">
        <v>86</v>
      </c>
    </row>
    <row r="938" s="13" customFormat="1">
      <c r="A938" s="13"/>
      <c r="B938" s="239"/>
      <c r="C938" s="240"/>
      <c r="D938" s="232" t="s">
        <v>177</v>
      </c>
      <c r="E938" s="241" t="s">
        <v>1</v>
      </c>
      <c r="F938" s="242" t="s">
        <v>1157</v>
      </c>
      <c r="G938" s="240"/>
      <c r="H938" s="241" t="s">
        <v>1</v>
      </c>
      <c r="I938" s="243"/>
      <c r="J938" s="240"/>
      <c r="K938" s="240"/>
      <c r="L938" s="244"/>
      <c r="M938" s="245"/>
      <c r="N938" s="246"/>
      <c r="O938" s="246"/>
      <c r="P938" s="246"/>
      <c r="Q938" s="246"/>
      <c r="R938" s="246"/>
      <c r="S938" s="246"/>
      <c r="T938" s="247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8" t="s">
        <v>177</v>
      </c>
      <c r="AU938" s="248" t="s">
        <v>86</v>
      </c>
      <c r="AV938" s="13" t="s">
        <v>84</v>
      </c>
      <c r="AW938" s="13" t="s">
        <v>32</v>
      </c>
      <c r="AX938" s="13" t="s">
        <v>76</v>
      </c>
      <c r="AY938" s="248" t="s">
        <v>164</v>
      </c>
    </row>
    <row r="939" s="13" customFormat="1">
      <c r="A939" s="13"/>
      <c r="B939" s="239"/>
      <c r="C939" s="240"/>
      <c r="D939" s="232" t="s">
        <v>177</v>
      </c>
      <c r="E939" s="241" t="s">
        <v>1</v>
      </c>
      <c r="F939" s="242" t="s">
        <v>1149</v>
      </c>
      <c r="G939" s="240"/>
      <c r="H939" s="241" t="s">
        <v>1</v>
      </c>
      <c r="I939" s="243"/>
      <c r="J939" s="240"/>
      <c r="K939" s="240"/>
      <c r="L939" s="244"/>
      <c r="M939" s="245"/>
      <c r="N939" s="246"/>
      <c r="O939" s="246"/>
      <c r="P939" s="246"/>
      <c r="Q939" s="246"/>
      <c r="R939" s="246"/>
      <c r="S939" s="246"/>
      <c r="T939" s="247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8" t="s">
        <v>177</v>
      </c>
      <c r="AU939" s="248" t="s">
        <v>86</v>
      </c>
      <c r="AV939" s="13" t="s">
        <v>84</v>
      </c>
      <c r="AW939" s="13" t="s">
        <v>32</v>
      </c>
      <c r="AX939" s="13" t="s">
        <v>76</v>
      </c>
      <c r="AY939" s="248" t="s">
        <v>164</v>
      </c>
    </row>
    <row r="940" s="14" customFormat="1">
      <c r="A940" s="14"/>
      <c r="B940" s="249"/>
      <c r="C940" s="250"/>
      <c r="D940" s="232" t="s">
        <v>177</v>
      </c>
      <c r="E940" s="251" t="s">
        <v>1</v>
      </c>
      <c r="F940" s="252" t="s">
        <v>1150</v>
      </c>
      <c r="G940" s="250"/>
      <c r="H940" s="253">
        <v>43.950000000000003</v>
      </c>
      <c r="I940" s="254"/>
      <c r="J940" s="250"/>
      <c r="K940" s="250"/>
      <c r="L940" s="255"/>
      <c r="M940" s="256"/>
      <c r="N940" s="257"/>
      <c r="O940" s="257"/>
      <c r="P940" s="257"/>
      <c r="Q940" s="257"/>
      <c r="R940" s="257"/>
      <c r="S940" s="257"/>
      <c r="T940" s="258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9" t="s">
        <v>177</v>
      </c>
      <c r="AU940" s="259" t="s">
        <v>86</v>
      </c>
      <c r="AV940" s="14" t="s">
        <v>86</v>
      </c>
      <c r="AW940" s="14" t="s">
        <v>32</v>
      </c>
      <c r="AX940" s="14" t="s">
        <v>76</v>
      </c>
      <c r="AY940" s="259" t="s">
        <v>164</v>
      </c>
    </row>
    <row r="941" s="15" customFormat="1">
      <c r="A941" s="15"/>
      <c r="B941" s="260"/>
      <c r="C941" s="261"/>
      <c r="D941" s="232" t="s">
        <v>177</v>
      </c>
      <c r="E941" s="262" t="s">
        <v>1</v>
      </c>
      <c r="F941" s="263" t="s">
        <v>179</v>
      </c>
      <c r="G941" s="261"/>
      <c r="H941" s="264">
        <v>43.950000000000003</v>
      </c>
      <c r="I941" s="265"/>
      <c r="J941" s="261"/>
      <c r="K941" s="261"/>
      <c r="L941" s="266"/>
      <c r="M941" s="267"/>
      <c r="N941" s="268"/>
      <c r="O941" s="268"/>
      <c r="P941" s="268"/>
      <c r="Q941" s="268"/>
      <c r="R941" s="268"/>
      <c r="S941" s="268"/>
      <c r="T941" s="269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70" t="s">
        <v>177</v>
      </c>
      <c r="AU941" s="270" t="s">
        <v>86</v>
      </c>
      <c r="AV941" s="15" t="s">
        <v>171</v>
      </c>
      <c r="AW941" s="15" t="s">
        <v>32</v>
      </c>
      <c r="AX941" s="15" t="s">
        <v>84</v>
      </c>
      <c r="AY941" s="270" t="s">
        <v>164</v>
      </c>
    </row>
    <row r="942" s="2" customFormat="1" ht="33" customHeight="1">
      <c r="A942" s="39"/>
      <c r="B942" s="40"/>
      <c r="C942" s="271" t="s">
        <v>1158</v>
      </c>
      <c r="D942" s="271" t="s">
        <v>244</v>
      </c>
      <c r="E942" s="272" t="s">
        <v>1159</v>
      </c>
      <c r="F942" s="273" t="s">
        <v>1160</v>
      </c>
      <c r="G942" s="274" t="s">
        <v>188</v>
      </c>
      <c r="H942" s="275">
        <v>48.344999999999999</v>
      </c>
      <c r="I942" s="276"/>
      <c r="J942" s="277">
        <f>ROUND(I942*H942,2)</f>
        <v>0</v>
      </c>
      <c r="K942" s="273" t="s">
        <v>1</v>
      </c>
      <c r="L942" s="278"/>
      <c r="M942" s="279" t="s">
        <v>1</v>
      </c>
      <c r="N942" s="280" t="s">
        <v>41</v>
      </c>
      <c r="O942" s="92"/>
      <c r="P942" s="228">
        <f>O942*H942</f>
        <v>0</v>
      </c>
      <c r="Q942" s="228">
        <v>0.021999999999999999</v>
      </c>
      <c r="R942" s="228">
        <f>Q942*H942</f>
        <v>1.0635899999999998</v>
      </c>
      <c r="S942" s="228">
        <v>0</v>
      </c>
      <c r="T942" s="229">
        <f>S942*H942</f>
        <v>0</v>
      </c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R942" s="230" t="s">
        <v>291</v>
      </c>
      <c r="AT942" s="230" t="s">
        <v>244</v>
      </c>
      <c r="AU942" s="230" t="s">
        <v>86</v>
      </c>
      <c r="AY942" s="18" t="s">
        <v>164</v>
      </c>
      <c r="BE942" s="231">
        <f>IF(N942="základní",J942,0)</f>
        <v>0</v>
      </c>
      <c r="BF942" s="231">
        <f>IF(N942="snížená",J942,0)</f>
        <v>0</v>
      </c>
      <c r="BG942" s="231">
        <f>IF(N942="zákl. přenesená",J942,0)</f>
        <v>0</v>
      </c>
      <c r="BH942" s="231">
        <f>IF(N942="sníž. přenesená",J942,0)</f>
        <v>0</v>
      </c>
      <c r="BI942" s="231">
        <f>IF(N942="nulová",J942,0)</f>
        <v>0</v>
      </c>
      <c r="BJ942" s="18" t="s">
        <v>84</v>
      </c>
      <c r="BK942" s="231">
        <f>ROUND(I942*H942,2)</f>
        <v>0</v>
      </c>
      <c r="BL942" s="18" t="s">
        <v>237</v>
      </c>
      <c r="BM942" s="230" t="s">
        <v>1161</v>
      </c>
    </row>
    <row r="943" s="2" customFormat="1">
      <c r="A943" s="39"/>
      <c r="B943" s="40"/>
      <c r="C943" s="41"/>
      <c r="D943" s="232" t="s">
        <v>173</v>
      </c>
      <c r="E943" s="41"/>
      <c r="F943" s="233" t="s">
        <v>1160</v>
      </c>
      <c r="G943" s="41"/>
      <c r="H943" s="41"/>
      <c r="I943" s="234"/>
      <c r="J943" s="41"/>
      <c r="K943" s="41"/>
      <c r="L943" s="45"/>
      <c r="M943" s="235"/>
      <c r="N943" s="236"/>
      <c r="O943" s="92"/>
      <c r="P943" s="92"/>
      <c r="Q943" s="92"/>
      <c r="R943" s="92"/>
      <c r="S943" s="92"/>
      <c r="T943" s="93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T943" s="18" t="s">
        <v>173</v>
      </c>
      <c r="AU943" s="18" t="s">
        <v>86</v>
      </c>
    </row>
    <row r="944" s="14" customFormat="1">
      <c r="A944" s="14"/>
      <c r="B944" s="249"/>
      <c r="C944" s="250"/>
      <c r="D944" s="232" t="s">
        <v>177</v>
      </c>
      <c r="E944" s="250"/>
      <c r="F944" s="252" t="s">
        <v>1162</v>
      </c>
      <c r="G944" s="250"/>
      <c r="H944" s="253">
        <v>48.344999999999999</v>
      </c>
      <c r="I944" s="254"/>
      <c r="J944" s="250"/>
      <c r="K944" s="250"/>
      <c r="L944" s="255"/>
      <c r="M944" s="256"/>
      <c r="N944" s="257"/>
      <c r="O944" s="257"/>
      <c r="P944" s="257"/>
      <c r="Q944" s="257"/>
      <c r="R944" s="257"/>
      <c r="S944" s="257"/>
      <c r="T944" s="258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9" t="s">
        <v>177</v>
      </c>
      <c r="AU944" s="259" t="s">
        <v>86</v>
      </c>
      <c r="AV944" s="14" t="s">
        <v>86</v>
      </c>
      <c r="AW944" s="14" t="s">
        <v>4</v>
      </c>
      <c r="AX944" s="14" t="s">
        <v>84</v>
      </c>
      <c r="AY944" s="259" t="s">
        <v>164</v>
      </c>
    </row>
    <row r="945" s="2" customFormat="1" ht="24.15" customHeight="1">
      <c r="A945" s="39"/>
      <c r="B945" s="40"/>
      <c r="C945" s="219" t="s">
        <v>1163</v>
      </c>
      <c r="D945" s="219" t="s">
        <v>166</v>
      </c>
      <c r="E945" s="220" t="s">
        <v>1164</v>
      </c>
      <c r="F945" s="221" t="s">
        <v>1165</v>
      </c>
      <c r="G945" s="222" t="s">
        <v>818</v>
      </c>
      <c r="H945" s="292"/>
      <c r="I945" s="224"/>
      <c r="J945" s="225">
        <f>ROUND(I945*H945,2)</f>
        <v>0</v>
      </c>
      <c r="K945" s="221" t="s">
        <v>170</v>
      </c>
      <c r="L945" s="45"/>
      <c r="M945" s="226" t="s">
        <v>1</v>
      </c>
      <c r="N945" s="227" t="s">
        <v>41</v>
      </c>
      <c r="O945" s="92"/>
      <c r="P945" s="228">
        <f>O945*H945</f>
        <v>0</v>
      </c>
      <c r="Q945" s="228">
        <v>0</v>
      </c>
      <c r="R945" s="228">
        <f>Q945*H945</f>
        <v>0</v>
      </c>
      <c r="S945" s="228">
        <v>0</v>
      </c>
      <c r="T945" s="229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30" t="s">
        <v>237</v>
      </c>
      <c r="AT945" s="230" t="s">
        <v>166</v>
      </c>
      <c r="AU945" s="230" t="s">
        <v>86</v>
      </c>
      <c r="AY945" s="18" t="s">
        <v>164</v>
      </c>
      <c r="BE945" s="231">
        <f>IF(N945="základní",J945,0)</f>
        <v>0</v>
      </c>
      <c r="BF945" s="231">
        <f>IF(N945="snížená",J945,0)</f>
        <v>0</v>
      </c>
      <c r="BG945" s="231">
        <f>IF(N945="zákl. přenesená",J945,0)</f>
        <v>0</v>
      </c>
      <c r="BH945" s="231">
        <f>IF(N945="sníž. přenesená",J945,0)</f>
        <v>0</v>
      </c>
      <c r="BI945" s="231">
        <f>IF(N945="nulová",J945,0)</f>
        <v>0</v>
      </c>
      <c r="BJ945" s="18" t="s">
        <v>84</v>
      </c>
      <c r="BK945" s="231">
        <f>ROUND(I945*H945,2)</f>
        <v>0</v>
      </c>
      <c r="BL945" s="18" t="s">
        <v>237</v>
      </c>
      <c r="BM945" s="230" t="s">
        <v>1166</v>
      </c>
    </row>
    <row r="946" s="2" customFormat="1">
      <c r="A946" s="39"/>
      <c r="B946" s="40"/>
      <c r="C946" s="41"/>
      <c r="D946" s="232" t="s">
        <v>173</v>
      </c>
      <c r="E946" s="41"/>
      <c r="F946" s="233" t="s">
        <v>1167</v>
      </c>
      <c r="G946" s="41"/>
      <c r="H946" s="41"/>
      <c r="I946" s="234"/>
      <c r="J946" s="41"/>
      <c r="K946" s="41"/>
      <c r="L946" s="45"/>
      <c r="M946" s="235"/>
      <c r="N946" s="236"/>
      <c r="O946" s="92"/>
      <c r="P946" s="92"/>
      <c r="Q946" s="92"/>
      <c r="R946" s="92"/>
      <c r="S946" s="92"/>
      <c r="T946" s="93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T946" s="18" t="s">
        <v>173</v>
      </c>
      <c r="AU946" s="18" t="s">
        <v>86</v>
      </c>
    </row>
    <row r="947" s="2" customFormat="1">
      <c r="A947" s="39"/>
      <c r="B947" s="40"/>
      <c r="C947" s="41"/>
      <c r="D947" s="237" t="s">
        <v>175</v>
      </c>
      <c r="E947" s="41"/>
      <c r="F947" s="238" t="s">
        <v>1168</v>
      </c>
      <c r="G947" s="41"/>
      <c r="H947" s="41"/>
      <c r="I947" s="234"/>
      <c r="J947" s="41"/>
      <c r="K947" s="41"/>
      <c r="L947" s="45"/>
      <c r="M947" s="235"/>
      <c r="N947" s="236"/>
      <c r="O947" s="92"/>
      <c r="P947" s="92"/>
      <c r="Q947" s="92"/>
      <c r="R947" s="92"/>
      <c r="S947" s="92"/>
      <c r="T947" s="93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T947" s="18" t="s">
        <v>175</v>
      </c>
      <c r="AU947" s="18" t="s">
        <v>86</v>
      </c>
    </row>
    <row r="948" s="12" customFormat="1" ht="22.8" customHeight="1">
      <c r="A948" s="12"/>
      <c r="B948" s="203"/>
      <c r="C948" s="204"/>
      <c r="D948" s="205" t="s">
        <v>75</v>
      </c>
      <c r="E948" s="217" t="s">
        <v>1169</v>
      </c>
      <c r="F948" s="217" t="s">
        <v>1170</v>
      </c>
      <c r="G948" s="204"/>
      <c r="H948" s="204"/>
      <c r="I948" s="207"/>
      <c r="J948" s="218">
        <f>BK948</f>
        <v>0</v>
      </c>
      <c r="K948" s="204"/>
      <c r="L948" s="209"/>
      <c r="M948" s="210"/>
      <c r="N948" s="211"/>
      <c r="O948" s="211"/>
      <c r="P948" s="212">
        <f>SUM(P949:P995)</f>
        <v>0</v>
      </c>
      <c r="Q948" s="211"/>
      <c r="R948" s="212">
        <f>SUM(R949:R995)</f>
        <v>2.0206124999999999</v>
      </c>
      <c r="S948" s="211"/>
      <c r="T948" s="213">
        <f>SUM(T949:T995)</f>
        <v>0</v>
      </c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R948" s="214" t="s">
        <v>86</v>
      </c>
      <c r="AT948" s="215" t="s">
        <v>75</v>
      </c>
      <c r="AU948" s="215" t="s">
        <v>84</v>
      </c>
      <c r="AY948" s="214" t="s">
        <v>164</v>
      </c>
      <c r="BK948" s="216">
        <f>SUM(BK949:BK995)</f>
        <v>0</v>
      </c>
    </row>
    <row r="949" s="2" customFormat="1" ht="16.5" customHeight="1">
      <c r="A949" s="39"/>
      <c r="B949" s="40"/>
      <c r="C949" s="219" t="s">
        <v>1171</v>
      </c>
      <c r="D949" s="219" t="s">
        <v>166</v>
      </c>
      <c r="E949" s="220" t="s">
        <v>1172</v>
      </c>
      <c r="F949" s="221" t="s">
        <v>1173</v>
      </c>
      <c r="G949" s="222" t="s">
        <v>188</v>
      </c>
      <c r="H949" s="223">
        <v>415.75</v>
      </c>
      <c r="I949" s="224"/>
      <c r="J949" s="225">
        <f>ROUND(I949*H949,2)</f>
        <v>0</v>
      </c>
      <c r="K949" s="221" t="s">
        <v>170</v>
      </c>
      <c r="L949" s="45"/>
      <c r="M949" s="226" t="s">
        <v>1</v>
      </c>
      <c r="N949" s="227" t="s">
        <v>41</v>
      </c>
      <c r="O949" s="92"/>
      <c r="P949" s="228">
        <f>O949*H949</f>
        <v>0</v>
      </c>
      <c r="Q949" s="228">
        <v>0</v>
      </c>
      <c r="R949" s="228">
        <f>Q949*H949</f>
        <v>0</v>
      </c>
      <c r="S949" s="228">
        <v>0</v>
      </c>
      <c r="T949" s="229">
        <f>S949*H949</f>
        <v>0</v>
      </c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R949" s="230" t="s">
        <v>237</v>
      </c>
      <c r="AT949" s="230" t="s">
        <v>166</v>
      </c>
      <c r="AU949" s="230" t="s">
        <v>86</v>
      </c>
      <c r="AY949" s="18" t="s">
        <v>164</v>
      </c>
      <c r="BE949" s="231">
        <f>IF(N949="základní",J949,0)</f>
        <v>0</v>
      </c>
      <c r="BF949" s="231">
        <f>IF(N949="snížená",J949,0)</f>
        <v>0</v>
      </c>
      <c r="BG949" s="231">
        <f>IF(N949="zákl. přenesená",J949,0)</f>
        <v>0</v>
      </c>
      <c r="BH949" s="231">
        <f>IF(N949="sníž. přenesená",J949,0)</f>
        <v>0</v>
      </c>
      <c r="BI949" s="231">
        <f>IF(N949="nulová",J949,0)</f>
        <v>0</v>
      </c>
      <c r="BJ949" s="18" t="s">
        <v>84</v>
      </c>
      <c r="BK949" s="231">
        <f>ROUND(I949*H949,2)</f>
        <v>0</v>
      </c>
      <c r="BL949" s="18" t="s">
        <v>237</v>
      </c>
      <c r="BM949" s="230" t="s">
        <v>1174</v>
      </c>
    </row>
    <row r="950" s="2" customFormat="1">
      <c r="A950" s="39"/>
      <c r="B950" s="40"/>
      <c r="C950" s="41"/>
      <c r="D950" s="232" t="s">
        <v>173</v>
      </c>
      <c r="E950" s="41"/>
      <c r="F950" s="233" t="s">
        <v>1175</v>
      </c>
      <c r="G950" s="41"/>
      <c r="H950" s="41"/>
      <c r="I950" s="234"/>
      <c r="J950" s="41"/>
      <c r="K950" s="41"/>
      <c r="L950" s="45"/>
      <c r="M950" s="235"/>
      <c r="N950" s="236"/>
      <c r="O950" s="92"/>
      <c r="P950" s="92"/>
      <c r="Q950" s="92"/>
      <c r="R950" s="92"/>
      <c r="S950" s="92"/>
      <c r="T950" s="93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T950" s="18" t="s">
        <v>173</v>
      </c>
      <c r="AU950" s="18" t="s">
        <v>86</v>
      </c>
    </row>
    <row r="951" s="2" customFormat="1">
      <c r="A951" s="39"/>
      <c r="B951" s="40"/>
      <c r="C951" s="41"/>
      <c r="D951" s="237" t="s">
        <v>175</v>
      </c>
      <c r="E951" s="41"/>
      <c r="F951" s="238" t="s">
        <v>1176</v>
      </c>
      <c r="G951" s="41"/>
      <c r="H951" s="41"/>
      <c r="I951" s="234"/>
      <c r="J951" s="41"/>
      <c r="K951" s="41"/>
      <c r="L951" s="45"/>
      <c r="M951" s="235"/>
      <c r="N951" s="236"/>
      <c r="O951" s="92"/>
      <c r="P951" s="92"/>
      <c r="Q951" s="92"/>
      <c r="R951" s="92"/>
      <c r="S951" s="92"/>
      <c r="T951" s="93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T951" s="18" t="s">
        <v>175</v>
      </c>
      <c r="AU951" s="18" t="s">
        <v>86</v>
      </c>
    </row>
    <row r="952" s="13" customFormat="1">
      <c r="A952" s="13"/>
      <c r="B952" s="239"/>
      <c r="C952" s="240"/>
      <c r="D952" s="232" t="s">
        <v>177</v>
      </c>
      <c r="E952" s="241" t="s">
        <v>1</v>
      </c>
      <c r="F952" s="242" t="s">
        <v>1177</v>
      </c>
      <c r="G952" s="240"/>
      <c r="H952" s="241" t="s">
        <v>1</v>
      </c>
      <c r="I952" s="243"/>
      <c r="J952" s="240"/>
      <c r="K952" s="240"/>
      <c r="L952" s="244"/>
      <c r="M952" s="245"/>
      <c r="N952" s="246"/>
      <c r="O952" s="246"/>
      <c r="P952" s="246"/>
      <c r="Q952" s="246"/>
      <c r="R952" s="246"/>
      <c r="S952" s="246"/>
      <c r="T952" s="247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8" t="s">
        <v>177</v>
      </c>
      <c r="AU952" s="248" t="s">
        <v>86</v>
      </c>
      <c r="AV952" s="13" t="s">
        <v>84</v>
      </c>
      <c r="AW952" s="13" t="s">
        <v>32</v>
      </c>
      <c r="AX952" s="13" t="s">
        <v>76</v>
      </c>
      <c r="AY952" s="248" t="s">
        <v>164</v>
      </c>
    </row>
    <row r="953" s="14" customFormat="1">
      <c r="A953" s="14"/>
      <c r="B953" s="249"/>
      <c r="C953" s="250"/>
      <c r="D953" s="232" t="s">
        <v>177</v>
      </c>
      <c r="E953" s="251" t="s">
        <v>1</v>
      </c>
      <c r="F953" s="252" t="s">
        <v>1178</v>
      </c>
      <c r="G953" s="250"/>
      <c r="H953" s="253">
        <v>353.05000000000001</v>
      </c>
      <c r="I953" s="254"/>
      <c r="J953" s="250"/>
      <c r="K953" s="250"/>
      <c r="L953" s="255"/>
      <c r="M953" s="256"/>
      <c r="N953" s="257"/>
      <c r="O953" s="257"/>
      <c r="P953" s="257"/>
      <c r="Q953" s="257"/>
      <c r="R953" s="257"/>
      <c r="S953" s="257"/>
      <c r="T953" s="258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9" t="s">
        <v>177</v>
      </c>
      <c r="AU953" s="259" t="s">
        <v>86</v>
      </c>
      <c r="AV953" s="14" t="s">
        <v>86</v>
      </c>
      <c r="AW953" s="14" t="s">
        <v>32</v>
      </c>
      <c r="AX953" s="14" t="s">
        <v>76</v>
      </c>
      <c r="AY953" s="259" t="s">
        <v>164</v>
      </c>
    </row>
    <row r="954" s="13" customFormat="1">
      <c r="A954" s="13"/>
      <c r="B954" s="239"/>
      <c r="C954" s="240"/>
      <c r="D954" s="232" t="s">
        <v>177</v>
      </c>
      <c r="E954" s="241" t="s">
        <v>1</v>
      </c>
      <c r="F954" s="242" t="s">
        <v>1179</v>
      </c>
      <c r="G954" s="240"/>
      <c r="H954" s="241" t="s">
        <v>1</v>
      </c>
      <c r="I954" s="243"/>
      <c r="J954" s="240"/>
      <c r="K954" s="240"/>
      <c r="L954" s="244"/>
      <c r="M954" s="245"/>
      <c r="N954" s="246"/>
      <c r="O954" s="246"/>
      <c r="P954" s="246"/>
      <c r="Q954" s="246"/>
      <c r="R954" s="246"/>
      <c r="S954" s="246"/>
      <c r="T954" s="247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48" t="s">
        <v>177</v>
      </c>
      <c r="AU954" s="248" t="s">
        <v>86</v>
      </c>
      <c r="AV954" s="13" t="s">
        <v>84</v>
      </c>
      <c r="AW954" s="13" t="s">
        <v>32</v>
      </c>
      <c r="AX954" s="13" t="s">
        <v>76</v>
      </c>
      <c r="AY954" s="248" t="s">
        <v>164</v>
      </c>
    </row>
    <row r="955" s="14" customFormat="1">
      <c r="A955" s="14"/>
      <c r="B955" s="249"/>
      <c r="C955" s="250"/>
      <c r="D955" s="232" t="s">
        <v>177</v>
      </c>
      <c r="E955" s="251" t="s">
        <v>1</v>
      </c>
      <c r="F955" s="252" t="s">
        <v>1180</v>
      </c>
      <c r="G955" s="250"/>
      <c r="H955" s="253">
        <v>62.700000000000003</v>
      </c>
      <c r="I955" s="254"/>
      <c r="J955" s="250"/>
      <c r="K955" s="250"/>
      <c r="L955" s="255"/>
      <c r="M955" s="256"/>
      <c r="N955" s="257"/>
      <c r="O955" s="257"/>
      <c r="P955" s="257"/>
      <c r="Q955" s="257"/>
      <c r="R955" s="257"/>
      <c r="S955" s="257"/>
      <c r="T955" s="258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9" t="s">
        <v>177</v>
      </c>
      <c r="AU955" s="259" t="s">
        <v>86</v>
      </c>
      <c r="AV955" s="14" t="s">
        <v>86</v>
      </c>
      <c r="AW955" s="14" t="s">
        <v>32</v>
      </c>
      <c r="AX955" s="14" t="s">
        <v>76</v>
      </c>
      <c r="AY955" s="259" t="s">
        <v>164</v>
      </c>
    </row>
    <row r="956" s="15" customFormat="1">
      <c r="A956" s="15"/>
      <c r="B956" s="260"/>
      <c r="C956" s="261"/>
      <c r="D956" s="232" t="s">
        <v>177</v>
      </c>
      <c r="E956" s="262" t="s">
        <v>1</v>
      </c>
      <c r="F956" s="263" t="s">
        <v>179</v>
      </c>
      <c r="G956" s="261"/>
      <c r="H956" s="264">
        <v>415.75</v>
      </c>
      <c r="I956" s="265"/>
      <c r="J956" s="261"/>
      <c r="K956" s="261"/>
      <c r="L956" s="266"/>
      <c r="M956" s="267"/>
      <c r="N956" s="268"/>
      <c r="O956" s="268"/>
      <c r="P956" s="268"/>
      <c r="Q956" s="268"/>
      <c r="R956" s="268"/>
      <c r="S956" s="268"/>
      <c r="T956" s="269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T956" s="270" t="s">
        <v>177</v>
      </c>
      <c r="AU956" s="270" t="s">
        <v>86</v>
      </c>
      <c r="AV956" s="15" t="s">
        <v>171</v>
      </c>
      <c r="AW956" s="15" t="s">
        <v>32</v>
      </c>
      <c r="AX956" s="15" t="s">
        <v>84</v>
      </c>
      <c r="AY956" s="270" t="s">
        <v>164</v>
      </c>
    </row>
    <row r="957" s="2" customFormat="1" ht="24.15" customHeight="1">
      <c r="A957" s="39"/>
      <c r="B957" s="40"/>
      <c r="C957" s="219" t="s">
        <v>1181</v>
      </c>
      <c r="D957" s="219" t="s">
        <v>166</v>
      </c>
      <c r="E957" s="220" t="s">
        <v>1182</v>
      </c>
      <c r="F957" s="221" t="s">
        <v>1183</v>
      </c>
      <c r="G957" s="222" t="s">
        <v>188</v>
      </c>
      <c r="H957" s="223">
        <v>415.75</v>
      </c>
      <c r="I957" s="224"/>
      <c r="J957" s="225">
        <f>ROUND(I957*H957,2)</f>
        <v>0</v>
      </c>
      <c r="K957" s="221" t="s">
        <v>170</v>
      </c>
      <c r="L957" s="45"/>
      <c r="M957" s="226" t="s">
        <v>1</v>
      </c>
      <c r="N957" s="227" t="s">
        <v>41</v>
      </c>
      <c r="O957" s="92"/>
      <c r="P957" s="228">
        <f>O957*H957</f>
        <v>0</v>
      </c>
      <c r="Q957" s="228">
        <v>3.0000000000000001E-05</v>
      </c>
      <c r="R957" s="228">
        <f>Q957*H957</f>
        <v>0.012472500000000001</v>
      </c>
      <c r="S957" s="228">
        <v>0</v>
      </c>
      <c r="T957" s="229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30" t="s">
        <v>237</v>
      </c>
      <c r="AT957" s="230" t="s">
        <v>166</v>
      </c>
      <c r="AU957" s="230" t="s">
        <v>86</v>
      </c>
      <c r="AY957" s="18" t="s">
        <v>164</v>
      </c>
      <c r="BE957" s="231">
        <f>IF(N957="základní",J957,0)</f>
        <v>0</v>
      </c>
      <c r="BF957" s="231">
        <f>IF(N957="snížená",J957,0)</f>
        <v>0</v>
      </c>
      <c r="BG957" s="231">
        <f>IF(N957="zákl. přenesená",J957,0)</f>
        <v>0</v>
      </c>
      <c r="BH957" s="231">
        <f>IF(N957="sníž. přenesená",J957,0)</f>
        <v>0</v>
      </c>
      <c r="BI957" s="231">
        <f>IF(N957="nulová",J957,0)</f>
        <v>0</v>
      </c>
      <c r="BJ957" s="18" t="s">
        <v>84</v>
      </c>
      <c r="BK957" s="231">
        <f>ROUND(I957*H957,2)</f>
        <v>0</v>
      </c>
      <c r="BL957" s="18" t="s">
        <v>237</v>
      </c>
      <c r="BM957" s="230" t="s">
        <v>1184</v>
      </c>
    </row>
    <row r="958" s="2" customFormat="1">
      <c r="A958" s="39"/>
      <c r="B958" s="40"/>
      <c r="C958" s="41"/>
      <c r="D958" s="232" t="s">
        <v>173</v>
      </c>
      <c r="E958" s="41"/>
      <c r="F958" s="233" t="s">
        <v>1185</v>
      </c>
      <c r="G958" s="41"/>
      <c r="H958" s="41"/>
      <c r="I958" s="234"/>
      <c r="J958" s="41"/>
      <c r="K958" s="41"/>
      <c r="L958" s="45"/>
      <c r="M958" s="235"/>
      <c r="N958" s="236"/>
      <c r="O958" s="92"/>
      <c r="P958" s="92"/>
      <c r="Q958" s="92"/>
      <c r="R958" s="92"/>
      <c r="S958" s="92"/>
      <c r="T958" s="93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T958" s="18" t="s">
        <v>173</v>
      </c>
      <c r="AU958" s="18" t="s">
        <v>86</v>
      </c>
    </row>
    <row r="959" s="2" customFormat="1">
      <c r="A959" s="39"/>
      <c r="B959" s="40"/>
      <c r="C959" s="41"/>
      <c r="D959" s="237" t="s">
        <v>175</v>
      </c>
      <c r="E959" s="41"/>
      <c r="F959" s="238" t="s">
        <v>1186</v>
      </c>
      <c r="G959" s="41"/>
      <c r="H959" s="41"/>
      <c r="I959" s="234"/>
      <c r="J959" s="41"/>
      <c r="K959" s="41"/>
      <c r="L959" s="45"/>
      <c r="M959" s="235"/>
      <c r="N959" s="236"/>
      <c r="O959" s="92"/>
      <c r="P959" s="92"/>
      <c r="Q959" s="92"/>
      <c r="R959" s="92"/>
      <c r="S959" s="92"/>
      <c r="T959" s="93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T959" s="18" t="s">
        <v>175</v>
      </c>
      <c r="AU959" s="18" t="s">
        <v>86</v>
      </c>
    </row>
    <row r="960" s="13" customFormat="1">
      <c r="A960" s="13"/>
      <c r="B960" s="239"/>
      <c r="C960" s="240"/>
      <c r="D960" s="232" t="s">
        <v>177</v>
      </c>
      <c r="E960" s="241" t="s">
        <v>1</v>
      </c>
      <c r="F960" s="242" t="s">
        <v>1177</v>
      </c>
      <c r="G960" s="240"/>
      <c r="H960" s="241" t="s">
        <v>1</v>
      </c>
      <c r="I960" s="243"/>
      <c r="J960" s="240"/>
      <c r="K960" s="240"/>
      <c r="L960" s="244"/>
      <c r="M960" s="245"/>
      <c r="N960" s="246"/>
      <c r="O960" s="246"/>
      <c r="P960" s="246"/>
      <c r="Q960" s="246"/>
      <c r="R960" s="246"/>
      <c r="S960" s="246"/>
      <c r="T960" s="247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8" t="s">
        <v>177</v>
      </c>
      <c r="AU960" s="248" t="s">
        <v>86</v>
      </c>
      <c r="AV960" s="13" t="s">
        <v>84</v>
      </c>
      <c r="AW960" s="13" t="s">
        <v>32</v>
      </c>
      <c r="AX960" s="13" t="s">
        <v>76</v>
      </c>
      <c r="AY960" s="248" t="s">
        <v>164</v>
      </c>
    </row>
    <row r="961" s="14" customFormat="1">
      <c r="A961" s="14"/>
      <c r="B961" s="249"/>
      <c r="C961" s="250"/>
      <c r="D961" s="232" t="s">
        <v>177</v>
      </c>
      <c r="E961" s="251" t="s">
        <v>1</v>
      </c>
      <c r="F961" s="252" t="s">
        <v>1178</v>
      </c>
      <c r="G961" s="250"/>
      <c r="H961" s="253">
        <v>353.05000000000001</v>
      </c>
      <c r="I961" s="254"/>
      <c r="J961" s="250"/>
      <c r="K961" s="250"/>
      <c r="L961" s="255"/>
      <c r="M961" s="256"/>
      <c r="N961" s="257"/>
      <c r="O961" s="257"/>
      <c r="P961" s="257"/>
      <c r="Q961" s="257"/>
      <c r="R961" s="257"/>
      <c r="S961" s="257"/>
      <c r="T961" s="258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9" t="s">
        <v>177</v>
      </c>
      <c r="AU961" s="259" t="s">
        <v>86</v>
      </c>
      <c r="AV961" s="14" t="s">
        <v>86</v>
      </c>
      <c r="AW961" s="14" t="s">
        <v>32</v>
      </c>
      <c r="AX961" s="14" t="s">
        <v>76</v>
      </c>
      <c r="AY961" s="259" t="s">
        <v>164</v>
      </c>
    </row>
    <row r="962" s="13" customFormat="1">
      <c r="A962" s="13"/>
      <c r="B962" s="239"/>
      <c r="C962" s="240"/>
      <c r="D962" s="232" t="s">
        <v>177</v>
      </c>
      <c r="E962" s="241" t="s">
        <v>1</v>
      </c>
      <c r="F962" s="242" t="s">
        <v>1179</v>
      </c>
      <c r="G962" s="240"/>
      <c r="H962" s="241" t="s">
        <v>1</v>
      </c>
      <c r="I962" s="243"/>
      <c r="J962" s="240"/>
      <c r="K962" s="240"/>
      <c r="L962" s="244"/>
      <c r="M962" s="245"/>
      <c r="N962" s="246"/>
      <c r="O962" s="246"/>
      <c r="P962" s="246"/>
      <c r="Q962" s="246"/>
      <c r="R962" s="246"/>
      <c r="S962" s="246"/>
      <c r="T962" s="247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8" t="s">
        <v>177</v>
      </c>
      <c r="AU962" s="248" t="s">
        <v>86</v>
      </c>
      <c r="AV962" s="13" t="s">
        <v>84</v>
      </c>
      <c r="AW962" s="13" t="s">
        <v>32</v>
      </c>
      <c r="AX962" s="13" t="s">
        <v>76</v>
      </c>
      <c r="AY962" s="248" t="s">
        <v>164</v>
      </c>
    </row>
    <row r="963" s="14" customFormat="1">
      <c r="A963" s="14"/>
      <c r="B963" s="249"/>
      <c r="C963" s="250"/>
      <c r="D963" s="232" t="s">
        <v>177</v>
      </c>
      <c r="E963" s="251" t="s">
        <v>1</v>
      </c>
      <c r="F963" s="252" t="s">
        <v>1180</v>
      </c>
      <c r="G963" s="250"/>
      <c r="H963" s="253">
        <v>62.700000000000003</v>
      </c>
      <c r="I963" s="254"/>
      <c r="J963" s="250"/>
      <c r="K963" s="250"/>
      <c r="L963" s="255"/>
      <c r="M963" s="256"/>
      <c r="N963" s="257"/>
      <c r="O963" s="257"/>
      <c r="P963" s="257"/>
      <c r="Q963" s="257"/>
      <c r="R963" s="257"/>
      <c r="S963" s="257"/>
      <c r="T963" s="258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9" t="s">
        <v>177</v>
      </c>
      <c r="AU963" s="259" t="s">
        <v>86</v>
      </c>
      <c r="AV963" s="14" t="s">
        <v>86</v>
      </c>
      <c r="AW963" s="14" t="s">
        <v>32</v>
      </c>
      <c r="AX963" s="14" t="s">
        <v>76</v>
      </c>
      <c r="AY963" s="259" t="s">
        <v>164</v>
      </c>
    </row>
    <row r="964" s="15" customFormat="1">
      <c r="A964" s="15"/>
      <c r="B964" s="260"/>
      <c r="C964" s="261"/>
      <c r="D964" s="232" t="s">
        <v>177</v>
      </c>
      <c r="E964" s="262" t="s">
        <v>1</v>
      </c>
      <c r="F964" s="263" t="s">
        <v>179</v>
      </c>
      <c r="G964" s="261"/>
      <c r="H964" s="264">
        <v>415.75</v>
      </c>
      <c r="I964" s="265"/>
      <c r="J964" s="261"/>
      <c r="K964" s="261"/>
      <c r="L964" s="266"/>
      <c r="M964" s="267"/>
      <c r="N964" s="268"/>
      <c r="O964" s="268"/>
      <c r="P964" s="268"/>
      <c r="Q964" s="268"/>
      <c r="R964" s="268"/>
      <c r="S964" s="268"/>
      <c r="T964" s="269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T964" s="270" t="s">
        <v>177</v>
      </c>
      <c r="AU964" s="270" t="s">
        <v>86</v>
      </c>
      <c r="AV964" s="15" t="s">
        <v>171</v>
      </c>
      <c r="AW964" s="15" t="s">
        <v>32</v>
      </c>
      <c r="AX964" s="15" t="s">
        <v>84</v>
      </c>
      <c r="AY964" s="270" t="s">
        <v>164</v>
      </c>
    </row>
    <row r="965" s="2" customFormat="1" ht="33" customHeight="1">
      <c r="A965" s="39"/>
      <c r="B965" s="40"/>
      <c r="C965" s="219" t="s">
        <v>1187</v>
      </c>
      <c r="D965" s="219" t="s">
        <v>166</v>
      </c>
      <c r="E965" s="220" t="s">
        <v>1188</v>
      </c>
      <c r="F965" s="221" t="s">
        <v>1189</v>
      </c>
      <c r="G965" s="222" t="s">
        <v>188</v>
      </c>
      <c r="H965" s="223">
        <v>415.75</v>
      </c>
      <c r="I965" s="224"/>
      <c r="J965" s="225">
        <f>ROUND(I965*H965,2)</f>
        <v>0</v>
      </c>
      <c r="K965" s="221" t="s">
        <v>170</v>
      </c>
      <c r="L965" s="45"/>
      <c r="M965" s="226" t="s">
        <v>1</v>
      </c>
      <c r="N965" s="227" t="s">
        <v>41</v>
      </c>
      <c r="O965" s="92"/>
      <c r="P965" s="228">
        <f>O965*H965</f>
        <v>0</v>
      </c>
      <c r="Q965" s="228">
        <v>0.0044999999999999997</v>
      </c>
      <c r="R965" s="228">
        <f>Q965*H965</f>
        <v>1.8708749999999998</v>
      </c>
      <c r="S965" s="228">
        <v>0</v>
      </c>
      <c r="T965" s="229">
        <f>S965*H965</f>
        <v>0</v>
      </c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R965" s="230" t="s">
        <v>237</v>
      </c>
      <c r="AT965" s="230" t="s">
        <v>166</v>
      </c>
      <c r="AU965" s="230" t="s">
        <v>86</v>
      </c>
      <c r="AY965" s="18" t="s">
        <v>164</v>
      </c>
      <c r="BE965" s="231">
        <f>IF(N965="základní",J965,0)</f>
        <v>0</v>
      </c>
      <c r="BF965" s="231">
        <f>IF(N965="snížená",J965,0)</f>
        <v>0</v>
      </c>
      <c r="BG965" s="231">
        <f>IF(N965="zákl. přenesená",J965,0)</f>
        <v>0</v>
      </c>
      <c r="BH965" s="231">
        <f>IF(N965="sníž. přenesená",J965,0)</f>
        <v>0</v>
      </c>
      <c r="BI965" s="231">
        <f>IF(N965="nulová",J965,0)</f>
        <v>0</v>
      </c>
      <c r="BJ965" s="18" t="s">
        <v>84</v>
      </c>
      <c r="BK965" s="231">
        <f>ROUND(I965*H965,2)</f>
        <v>0</v>
      </c>
      <c r="BL965" s="18" t="s">
        <v>237</v>
      </c>
      <c r="BM965" s="230" t="s">
        <v>1190</v>
      </c>
    </row>
    <row r="966" s="2" customFormat="1">
      <c r="A966" s="39"/>
      <c r="B966" s="40"/>
      <c r="C966" s="41"/>
      <c r="D966" s="232" t="s">
        <v>173</v>
      </c>
      <c r="E966" s="41"/>
      <c r="F966" s="233" t="s">
        <v>1191</v>
      </c>
      <c r="G966" s="41"/>
      <c r="H966" s="41"/>
      <c r="I966" s="234"/>
      <c r="J966" s="41"/>
      <c r="K966" s="41"/>
      <c r="L966" s="45"/>
      <c r="M966" s="235"/>
      <c r="N966" s="236"/>
      <c r="O966" s="92"/>
      <c r="P966" s="92"/>
      <c r="Q966" s="92"/>
      <c r="R966" s="92"/>
      <c r="S966" s="92"/>
      <c r="T966" s="93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T966" s="18" t="s">
        <v>173</v>
      </c>
      <c r="AU966" s="18" t="s">
        <v>86</v>
      </c>
    </row>
    <row r="967" s="2" customFormat="1">
      <c r="A967" s="39"/>
      <c r="B967" s="40"/>
      <c r="C967" s="41"/>
      <c r="D967" s="237" t="s">
        <v>175</v>
      </c>
      <c r="E967" s="41"/>
      <c r="F967" s="238" t="s">
        <v>1192</v>
      </c>
      <c r="G967" s="41"/>
      <c r="H967" s="41"/>
      <c r="I967" s="234"/>
      <c r="J967" s="41"/>
      <c r="K967" s="41"/>
      <c r="L967" s="45"/>
      <c r="M967" s="235"/>
      <c r="N967" s="236"/>
      <c r="O967" s="92"/>
      <c r="P967" s="92"/>
      <c r="Q967" s="92"/>
      <c r="R967" s="92"/>
      <c r="S967" s="92"/>
      <c r="T967" s="93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175</v>
      </c>
      <c r="AU967" s="18" t="s">
        <v>86</v>
      </c>
    </row>
    <row r="968" s="13" customFormat="1">
      <c r="A968" s="13"/>
      <c r="B968" s="239"/>
      <c r="C968" s="240"/>
      <c r="D968" s="232" t="s">
        <v>177</v>
      </c>
      <c r="E968" s="241" t="s">
        <v>1</v>
      </c>
      <c r="F968" s="242" t="s">
        <v>1177</v>
      </c>
      <c r="G968" s="240"/>
      <c r="H968" s="241" t="s">
        <v>1</v>
      </c>
      <c r="I968" s="243"/>
      <c r="J968" s="240"/>
      <c r="K968" s="240"/>
      <c r="L968" s="244"/>
      <c r="M968" s="245"/>
      <c r="N968" s="246"/>
      <c r="O968" s="246"/>
      <c r="P968" s="246"/>
      <c r="Q968" s="246"/>
      <c r="R968" s="246"/>
      <c r="S968" s="246"/>
      <c r="T968" s="247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8" t="s">
        <v>177</v>
      </c>
      <c r="AU968" s="248" t="s">
        <v>86</v>
      </c>
      <c r="AV968" s="13" t="s">
        <v>84</v>
      </c>
      <c r="AW968" s="13" t="s">
        <v>32</v>
      </c>
      <c r="AX968" s="13" t="s">
        <v>76</v>
      </c>
      <c r="AY968" s="248" t="s">
        <v>164</v>
      </c>
    </row>
    <row r="969" s="14" customFormat="1">
      <c r="A969" s="14"/>
      <c r="B969" s="249"/>
      <c r="C969" s="250"/>
      <c r="D969" s="232" t="s">
        <v>177</v>
      </c>
      <c r="E969" s="251" t="s">
        <v>1</v>
      </c>
      <c r="F969" s="252" t="s">
        <v>1178</v>
      </c>
      <c r="G969" s="250"/>
      <c r="H969" s="253">
        <v>353.05000000000001</v>
      </c>
      <c r="I969" s="254"/>
      <c r="J969" s="250"/>
      <c r="K969" s="250"/>
      <c r="L969" s="255"/>
      <c r="M969" s="256"/>
      <c r="N969" s="257"/>
      <c r="O969" s="257"/>
      <c r="P969" s="257"/>
      <c r="Q969" s="257"/>
      <c r="R969" s="257"/>
      <c r="S969" s="257"/>
      <c r="T969" s="258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9" t="s">
        <v>177</v>
      </c>
      <c r="AU969" s="259" t="s">
        <v>86</v>
      </c>
      <c r="AV969" s="14" t="s">
        <v>86</v>
      </c>
      <c r="AW969" s="14" t="s">
        <v>32</v>
      </c>
      <c r="AX969" s="14" t="s">
        <v>76</v>
      </c>
      <c r="AY969" s="259" t="s">
        <v>164</v>
      </c>
    </row>
    <row r="970" s="13" customFormat="1">
      <c r="A970" s="13"/>
      <c r="B970" s="239"/>
      <c r="C970" s="240"/>
      <c r="D970" s="232" t="s">
        <v>177</v>
      </c>
      <c r="E970" s="241" t="s">
        <v>1</v>
      </c>
      <c r="F970" s="242" t="s">
        <v>1179</v>
      </c>
      <c r="G970" s="240"/>
      <c r="H970" s="241" t="s">
        <v>1</v>
      </c>
      <c r="I970" s="243"/>
      <c r="J970" s="240"/>
      <c r="K970" s="240"/>
      <c r="L970" s="244"/>
      <c r="M970" s="245"/>
      <c r="N970" s="246"/>
      <c r="O970" s="246"/>
      <c r="P970" s="246"/>
      <c r="Q970" s="246"/>
      <c r="R970" s="246"/>
      <c r="S970" s="246"/>
      <c r="T970" s="247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8" t="s">
        <v>177</v>
      </c>
      <c r="AU970" s="248" t="s">
        <v>86</v>
      </c>
      <c r="AV970" s="13" t="s">
        <v>84</v>
      </c>
      <c r="AW970" s="13" t="s">
        <v>32</v>
      </c>
      <c r="AX970" s="13" t="s">
        <v>76</v>
      </c>
      <c r="AY970" s="248" t="s">
        <v>164</v>
      </c>
    </row>
    <row r="971" s="14" customFormat="1">
      <c r="A971" s="14"/>
      <c r="B971" s="249"/>
      <c r="C971" s="250"/>
      <c r="D971" s="232" t="s">
        <v>177</v>
      </c>
      <c r="E971" s="251" t="s">
        <v>1</v>
      </c>
      <c r="F971" s="252" t="s">
        <v>1180</v>
      </c>
      <c r="G971" s="250"/>
      <c r="H971" s="253">
        <v>62.700000000000003</v>
      </c>
      <c r="I971" s="254"/>
      <c r="J971" s="250"/>
      <c r="K971" s="250"/>
      <c r="L971" s="255"/>
      <c r="M971" s="256"/>
      <c r="N971" s="257"/>
      <c r="O971" s="257"/>
      <c r="P971" s="257"/>
      <c r="Q971" s="257"/>
      <c r="R971" s="257"/>
      <c r="S971" s="257"/>
      <c r="T971" s="258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9" t="s">
        <v>177</v>
      </c>
      <c r="AU971" s="259" t="s">
        <v>86</v>
      </c>
      <c r="AV971" s="14" t="s">
        <v>86</v>
      </c>
      <c r="AW971" s="14" t="s">
        <v>32</v>
      </c>
      <c r="AX971" s="14" t="s">
        <v>76</v>
      </c>
      <c r="AY971" s="259" t="s">
        <v>164</v>
      </c>
    </row>
    <row r="972" s="15" customFormat="1">
      <c r="A972" s="15"/>
      <c r="B972" s="260"/>
      <c r="C972" s="261"/>
      <c r="D972" s="232" t="s">
        <v>177</v>
      </c>
      <c r="E972" s="262" t="s">
        <v>1</v>
      </c>
      <c r="F972" s="263" t="s">
        <v>179</v>
      </c>
      <c r="G972" s="261"/>
      <c r="H972" s="264">
        <v>415.75</v>
      </c>
      <c r="I972" s="265"/>
      <c r="J972" s="261"/>
      <c r="K972" s="261"/>
      <c r="L972" s="266"/>
      <c r="M972" s="267"/>
      <c r="N972" s="268"/>
      <c r="O972" s="268"/>
      <c r="P972" s="268"/>
      <c r="Q972" s="268"/>
      <c r="R972" s="268"/>
      <c r="S972" s="268"/>
      <c r="T972" s="269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T972" s="270" t="s">
        <v>177</v>
      </c>
      <c r="AU972" s="270" t="s">
        <v>86</v>
      </c>
      <c r="AV972" s="15" t="s">
        <v>171</v>
      </c>
      <c r="AW972" s="15" t="s">
        <v>32</v>
      </c>
      <c r="AX972" s="15" t="s">
        <v>84</v>
      </c>
      <c r="AY972" s="270" t="s">
        <v>164</v>
      </c>
    </row>
    <row r="973" s="2" customFormat="1" ht="16.5" customHeight="1">
      <c r="A973" s="39"/>
      <c r="B973" s="40"/>
      <c r="C973" s="219" t="s">
        <v>1193</v>
      </c>
      <c r="D973" s="219" t="s">
        <v>166</v>
      </c>
      <c r="E973" s="220" t="s">
        <v>1194</v>
      </c>
      <c r="F973" s="221" t="s">
        <v>1195</v>
      </c>
      <c r="G973" s="222" t="s">
        <v>188</v>
      </c>
      <c r="H973" s="223">
        <v>62.700000000000003</v>
      </c>
      <c r="I973" s="224"/>
      <c r="J973" s="225">
        <f>ROUND(I973*H973,2)</f>
        <v>0</v>
      </c>
      <c r="K973" s="221" t="s">
        <v>170</v>
      </c>
      <c r="L973" s="45"/>
      <c r="M973" s="226" t="s">
        <v>1</v>
      </c>
      <c r="N973" s="227" t="s">
        <v>41</v>
      </c>
      <c r="O973" s="92"/>
      <c r="P973" s="228">
        <f>O973*H973</f>
        <v>0</v>
      </c>
      <c r="Q973" s="228">
        <v>0.00050000000000000001</v>
      </c>
      <c r="R973" s="228">
        <f>Q973*H973</f>
        <v>0.031350000000000003</v>
      </c>
      <c r="S973" s="228">
        <v>0</v>
      </c>
      <c r="T973" s="229">
        <f>S973*H973</f>
        <v>0</v>
      </c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R973" s="230" t="s">
        <v>237</v>
      </c>
      <c r="AT973" s="230" t="s">
        <v>166</v>
      </c>
      <c r="AU973" s="230" t="s">
        <v>86</v>
      </c>
      <c r="AY973" s="18" t="s">
        <v>164</v>
      </c>
      <c r="BE973" s="231">
        <f>IF(N973="základní",J973,0)</f>
        <v>0</v>
      </c>
      <c r="BF973" s="231">
        <f>IF(N973="snížená",J973,0)</f>
        <v>0</v>
      </c>
      <c r="BG973" s="231">
        <f>IF(N973="zákl. přenesená",J973,0)</f>
        <v>0</v>
      </c>
      <c r="BH973" s="231">
        <f>IF(N973="sníž. přenesená",J973,0)</f>
        <v>0</v>
      </c>
      <c r="BI973" s="231">
        <f>IF(N973="nulová",J973,0)</f>
        <v>0</v>
      </c>
      <c r="BJ973" s="18" t="s">
        <v>84</v>
      </c>
      <c r="BK973" s="231">
        <f>ROUND(I973*H973,2)</f>
        <v>0</v>
      </c>
      <c r="BL973" s="18" t="s">
        <v>237</v>
      </c>
      <c r="BM973" s="230" t="s">
        <v>1196</v>
      </c>
    </row>
    <row r="974" s="2" customFormat="1">
      <c r="A974" s="39"/>
      <c r="B974" s="40"/>
      <c r="C974" s="41"/>
      <c r="D974" s="232" t="s">
        <v>173</v>
      </c>
      <c r="E974" s="41"/>
      <c r="F974" s="233" t="s">
        <v>1197</v>
      </c>
      <c r="G974" s="41"/>
      <c r="H974" s="41"/>
      <c r="I974" s="234"/>
      <c r="J974" s="41"/>
      <c r="K974" s="41"/>
      <c r="L974" s="45"/>
      <c r="M974" s="235"/>
      <c r="N974" s="236"/>
      <c r="O974" s="92"/>
      <c r="P974" s="92"/>
      <c r="Q974" s="92"/>
      <c r="R974" s="92"/>
      <c r="S974" s="92"/>
      <c r="T974" s="93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T974" s="18" t="s">
        <v>173</v>
      </c>
      <c r="AU974" s="18" t="s">
        <v>86</v>
      </c>
    </row>
    <row r="975" s="2" customFormat="1">
      <c r="A975" s="39"/>
      <c r="B975" s="40"/>
      <c r="C975" s="41"/>
      <c r="D975" s="237" t="s">
        <v>175</v>
      </c>
      <c r="E975" s="41"/>
      <c r="F975" s="238" t="s">
        <v>1198</v>
      </c>
      <c r="G975" s="41"/>
      <c r="H975" s="41"/>
      <c r="I975" s="234"/>
      <c r="J975" s="41"/>
      <c r="K975" s="41"/>
      <c r="L975" s="45"/>
      <c r="M975" s="235"/>
      <c r="N975" s="236"/>
      <c r="O975" s="92"/>
      <c r="P975" s="92"/>
      <c r="Q975" s="92"/>
      <c r="R975" s="92"/>
      <c r="S975" s="92"/>
      <c r="T975" s="93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T975" s="18" t="s">
        <v>175</v>
      </c>
      <c r="AU975" s="18" t="s">
        <v>86</v>
      </c>
    </row>
    <row r="976" s="13" customFormat="1">
      <c r="A976" s="13"/>
      <c r="B976" s="239"/>
      <c r="C976" s="240"/>
      <c r="D976" s="232" t="s">
        <v>177</v>
      </c>
      <c r="E976" s="241" t="s">
        <v>1</v>
      </c>
      <c r="F976" s="242" t="s">
        <v>1157</v>
      </c>
      <c r="G976" s="240"/>
      <c r="H976" s="241" t="s">
        <v>1</v>
      </c>
      <c r="I976" s="243"/>
      <c r="J976" s="240"/>
      <c r="K976" s="240"/>
      <c r="L976" s="244"/>
      <c r="M976" s="245"/>
      <c r="N976" s="246"/>
      <c r="O976" s="246"/>
      <c r="P976" s="246"/>
      <c r="Q976" s="246"/>
      <c r="R976" s="246"/>
      <c r="S976" s="246"/>
      <c r="T976" s="247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8" t="s">
        <v>177</v>
      </c>
      <c r="AU976" s="248" t="s">
        <v>86</v>
      </c>
      <c r="AV976" s="13" t="s">
        <v>84</v>
      </c>
      <c r="AW976" s="13" t="s">
        <v>32</v>
      </c>
      <c r="AX976" s="13" t="s">
        <v>76</v>
      </c>
      <c r="AY976" s="248" t="s">
        <v>164</v>
      </c>
    </row>
    <row r="977" s="13" customFormat="1">
      <c r="A977" s="13"/>
      <c r="B977" s="239"/>
      <c r="C977" s="240"/>
      <c r="D977" s="232" t="s">
        <v>177</v>
      </c>
      <c r="E977" s="241" t="s">
        <v>1</v>
      </c>
      <c r="F977" s="242" t="s">
        <v>1179</v>
      </c>
      <c r="G977" s="240"/>
      <c r="H977" s="241" t="s">
        <v>1</v>
      </c>
      <c r="I977" s="243"/>
      <c r="J977" s="240"/>
      <c r="K977" s="240"/>
      <c r="L977" s="244"/>
      <c r="M977" s="245"/>
      <c r="N977" s="246"/>
      <c r="O977" s="246"/>
      <c r="P977" s="246"/>
      <c r="Q977" s="246"/>
      <c r="R977" s="246"/>
      <c r="S977" s="246"/>
      <c r="T977" s="247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48" t="s">
        <v>177</v>
      </c>
      <c r="AU977" s="248" t="s">
        <v>86</v>
      </c>
      <c r="AV977" s="13" t="s">
        <v>84</v>
      </c>
      <c r="AW977" s="13" t="s">
        <v>32</v>
      </c>
      <c r="AX977" s="13" t="s">
        <v>76</v>
      </c>
      <c r="AY977" s="248" t="s">
        <v>164</v>
      </c>
    </row>
    <row r="978" s="14" customFormat="1">
      <c r="A978" s="14"/>
      <c r="B978" s="249"/>
      <c r="C978" s="250"/>
      <c r="D978" s="232" t="s">
        <v>177</v>
      </c>
      <c r="E978" s="251" t="s">
        <v>1</v>
      </c>
      <c r="F978" s="252" t="s">
        <v>1180</v>
      </c>
      <c r="G978" s="250"/>
      <c r="H978" s="253">
        <v>62.700000000000003</v>
      </c>
      <c r="I978" s="254"/>
      <c r="J978" s="250"/>
      <c r="K978" s="250"/>
      <c r="L978" s="255"/>
      <c r="M978" s="256"/>
      <c r="N978" s="257"/>
      <c r="O978" s="257"/>
      <c r="P978" s="257"/>
      <c r="Q978" s="257"/>
      <c r="R978" s="257"/>
      <c r="S978" s="257"/>
      <c r="T978" s="258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9" t="s">
        <v>177</v>
      </c>
      <c r="AU978" s="259" t="s">
        <v>86</v>
      </c>
      <c r="AV978" s="14" t="s">
        <v>86</v>
      </c>
      <c r="AW978" s="14" t="s">
        <v>32</v>
      </c>
      <c r="AX978" s="14" t="s">
        <v>76</v>
      </c>
      <c r="AY978" s="259" t="s">
        <v>164</v>
      </c>
    </row>
    <row r="979" s="15" customFormat="1">
      <c r="A979" s="15"/>
      <c r="B979" s="260"/>
      <c r="C979" s="261"/>
      <c r="D979" s="232" t="s">
        <v>177</v>
      </c>
      <c r="E979" s="262" t="s">
        <v>1</v>
      </c>
      <c r="F979" s="263" t="s">
        <v>179</v>
      </c>
      <c r="G979" s="261"/>
      <c r="H979" s="264">
        <v>62.700000000000003</v>
      </c>
      <c r="I979" s="265"/>
      <c r="J979" s="261"/>
      <c r="K979" s="261"/>
      <c r="L979" s="266"/>
      <c r="M979" s="267"/>
      <c r="N979" s="268"/>
      <c r="O979" s="268"/>
      <c r="P979" s="268"/>
      <c r="Q979" s="268"/>
      <c r="R979" s="268"/>
      <c r="S979" s="268"/>
      <c r="T979" s="269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70" t="s">
        <v>177</v>
      </c>
      <c r="AU979" s="270" t="s">
        <v>86</v>
      </c>
      <c r="AV979" s="15" t="s">
        <v>171</v>
      </c>
      <c r="AW979" s="15" t="s">
        <v>32</v>
      </c>
      <c r="AX979" s="15" t="s">
        <v>84</v>
      </c>
      <c r="AY979" s="270" t="s">
        <v>164</v>
      </c>
    </row>
    <row r="980" s="2" customFormat="1" ht="21.75" customHeight="1">
      <c r="A980" s="39"/>
      <c r="B980" s="40"/>
      <c r="C980" s="271" t="s">
        <v>1199</v>
      </c>
      <c r="D980" s="271" t="s">
        <v>244</v>
      </c>
      <c r="E980" s="272" t="s">
        <v>1200</v>
      </c>
      <c r="F980" s="273" t="s">
        <v>1201</v>
      </c>
      <c r="G980" s="274" t="s">
        <v>188</v>
      </c>
      <c r="H980" s="275">
        <v>68.969999999999999</v>
      </c>
      <c r="I980" s="276"/>
      <c r="J980" s="277">
        <f>ROUND(I980*H980,2)</f>
        <v>0</v>
      </c>
      <c r="K980" s="273" t="s">
        <v>1</v>
      </c>
      <c r="L980" s="278"/>
      <c r="M980" s="279" t="s">
        <v>1</v>
      </c>
      <c r="N980" s="280" t="s">
        <v>41</v>
      </c>
      <c r="O980" s="92"/>
      <c r="P980" s="228">
        <f>O980*H980</f>
        <v>0</v>
      </c>
      <c r="Q980" s="228">
        <v>0</v>
      </c>
      <c r="R980" s="228">
        <f>Q980*H980</f>
        <v>0</v>
      </c>
      <c r="S980" s="228">
        <v>0</v>
      </c>
      <c r="T980" s="229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30" t="s">
        <v>291</v>
      </c>
      <c r="AT980" s="230" t="s">
        <v>244</v>
      </c>
      <c r="AU980" s="230" t="s">
        <v>86</v>
      </c>
      <c r="AY980" s="18" t="s">
        <v>164</v>
      </c>
      <c r="BE980" s="231">
        <f>IF(N980="základní",J980,0)</f>
        <v>0</v>
      </c>
      <c r="BF980" s="231">
        <f>IF(N980="snížená",J980,0)</f>
        <v>0</v>
      </c>
      <c r="BG980" s="231">
        <f>IF(N980="zákl. přenesená",J980,0)</f>
        <v>0</v>
      </c>
      <c r="BH980" s="231">
        <f>IF(N980="sníž. přenesená",J980,0)</f>
        <v>0</v>
      </c>
      <c r="BI980" s="231">
        <f>IF(N980="nulová",J980,0)</f>
        <v>0</v>
      </c>
      <c r="BJ980" s="18" t="s">
        <v>84</v>
      </c>
      <c r="BK980" s="231">
        <f>ROUND(I980*H980,2)</f>
        <v>0</v>
      </c>
      <c r="BL980" s="18" t="s">
        <v>237</v>
      </c>
      <c r="BM980" s="230" t="s">
        <v>1202</v>
      </c>
    </row>
    <row r="981" s="2" customFormat="1">
      <c r="A981" s="39"/>
      <c r="B981" s="40"/>
      <c r="C981" s="41"/>
      <c r="D981" s="232" t="s">
        <v>173</v>
      </c>
      <c r="E981" s="41"/>
      <c r="F981" s="233" t="s">
        <v>1201</v>
      </c>
      <c r="G981" s="41"/>
      <c r="H981" s="41"/>
      <c r="I981" s="234"/>
      <c r="J981" s="41"/>
      <c r="K981" s="41"/>
      <c r="L981" s="45"/>
      <c r="M981" s="235"/>
      <c r="N981" s="236"/>
      <c r="O981" s="92"/>
      <c r="P981" s="92"/>
      <c r="Q981" s="92"/>
      <c r="R981" s="92"/>
      <c r="S981" s="92"/>
      <c r="T981" s="93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T981" s="18" t="s">
        <v>173</v>
      </c>
      <c r="AU981" s="18" t="s">
        <v>86</v>
      </c>
    </row>
    <row r="982" s="14" customFormat="1">
      <c r="A982" s="14"/>
      <c r="B982" s="249"/>
      <c r="C982" s="250"/>
      <c r="D982" s="232" t="s">
        <v>177</v>
      </c>
      <c r="E982" s="250"/>
      <c r="F982" s="252" t="s">
        <v>1203</v>
      </c>
      <c r="G982" s="250"/>
      <c r="H982" s="253">
        <v>68.969999999999999</v>
      </c>
      <c r="I982" s="254"/>
      <c r="J982" s="250"/>
      <c r="K982" s="250"/>
      <c r="L982" s="255"/>
      <c r="M982" s="256"/>
      <c r="N982" s="257"/>
      <c r="O982" s="257"/>
      <c r="P982" s="257"/>
      <c r="Q982" s="257"/>
      <c r="R982" s="257"/>
      <c r="S982" s="257"/>
      <c r="T982" s="258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9" t="s">
        <v>177</v>
      </c>
      <c r="AU982" s="259" t="s">
        <v>86</v>
      </c>
      <c r="AV982" s="14" t="s">
        <v>86</v>
      </c>
      <c r="AW982" s="14" t="s">
        <v>4</v>
      </c>
      <c r="AX982" s="14" t="s">
        <v>84</v>
      </c>
      <c r="AY982" s="259" t="s">
        <v>164</v>
      </c>
    </row>
    <row r="983" s="2" customFormat="1" ht="16.5" customHeight="1">
      <c r="A983" s="39"/>
      <c r="B983" s="40"/>
      <c r="C983" s="219" t="s">
        <v>1204</v>
      </c>
      <c r="D983" s="219" t="s">
        <v>166</v>
      </c>
      <c r="E983" s="220" t="s">
        <v>1205</v>
      </c>
      <c r="F983" s="221" t="s">
        <v>1206</v>
      </c>
      <c r="G983" s="222" t="s">
        <v>188</v>
      </c>
      <c r="H983" s="223">
        <v>353.05000000000001</v>
      </c>
      <c r="I983" s="224"/>
      <c r="J983" s="225">
        <f>ROUND(I983*H983,2)</f>
        <v>0</v>
      </c>
      <c r="K983" s="221" t="s">
        <v>170</v>
      </c>
      <c r="L983" s="45"/>
      <c r="M983" s="226" t="s">
        <v>1</v>
      </c>
      <c r="N983" s="227" t="s">
        <v>41</v>
      </c>
      <c r="O983" s="92"/>
      <c r="P983" s="228">
        <f>O983*H983</f>
        <v>0</v>
      </c>
      <c r="Q983" s="228">
        <v>0.00029999999999999997</v>
      </c>
      <c r="R983" s="228">
        <f>Q983*H983</f>
        <v>0.105915</v>
      </c>
      <c r="S983" s="228">
        <v>0</v>
      </c>
      <c r="T983" s="229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0" t="s">
        <v>237</v>
      </c>
      <c r="AT983" s="230" t="s">
        <v>166</v>
      </c>
      <c r="AU983" s="230" t="s">
        <v>86</v>
      </c>
      <c r="AY983" s="18" t="s">
        <v>164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8" t="s">
        <v>84</v>
      </c>
      <c r="BK983" s="231">
        <f>ROUND(I983*H983,2)</f>
        <v>0</v>
      </c>
      <c r="BL983" s="18" t="s">
        <v>237</v>
      </c>
      <c r="BM983" s="230" t="s">
        <v>1207</v>
      </c>
    </row>
    <row r="984" s="2" customFormat="1">
      <c r="A984" s="39"/>
      <c r="B984" s="40"/>
      <c r="C984" s="41"/>
      <c r="D984" s="232" t="s">
        <v>173</v>
      </c>
      <c r="E984" s="41"/>
      <c r="F984" s="233" t="s">
        <v>1208</v>
      </c>
      <c r="G984" s="41"/>
      <c r="H984" s="41"/>
      <c r="I984" s="234"/>
      <c r="J984" s="41"/>
      <c r="K984" s="41"/>
      <c r="L984" s="45"/>
      <c r="M984" s="235"/>
      <c r="N984" s="236"/>
      <c r="O984" s="92"/>
      <c r="P984" s="92"/>
      <c r="Q984" s="92"/>
      <c r="R984" s="92"/>
      <c r="S984" s="92"/>
      <c r="T984" s="93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T984" s="18" t="s">
        <v>173</v>
      </c>
      <c r="AU984" s="18" t="s">
        <v>86</v>
      </c>
    </row>
    <row r="985" s="2" customFormat="1">
      <c r="A985" s="39"/>
      <c r="B985" s="40"/>
      <c r="C985" s="41"/>
      <c r="D985" s="237" t="s">
        <v>175</v>
      </c>
      <c r="E985" s="41"/>
      <c r="F985" s="238" t="s">
        <v>1209</v>
      </c>
      <c r="G985" s="41"/>
      <c r="H985" s="41"/>
      <c r="I985" s="234"/>
      <c r="J985" s="41"/>
      <c r="K985" s="41"/>
      <c r="L985" s="45"/>
      <c r="M985" s="235"/>
      <c r="N985" s="236"/>
      <c r="O985" s="92"/>
      <c r="P985" s="92"/>
      <c r="Q985" s="92"/>
      <c r="R985" s="92"/>
      <c r="S985" s="92"/>
      <c r="T985" s="93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T985" s="18" t="s">
        <v>175</v>
      </c>
      <c r="AU985" s="18" t="s">
        <v>86</v>
      </c>
    </row>
    <row r="986" s="13" customFormat="1">
      <c r="A986" s="13"/>
      <c r="B986" s="239"/>
      <c r="C986" s="240"/>
      <c r="D986" s="232" t="s">
        <v>177</v>
      </c>
      <c r="E986" s="241" t="s">
        <v>1</v>
      </c>
      <c r="F986" s="242" t="s">
        <v>1157</v>
      </c>
      <c r="G986" s="240"/>
      <c r="H986" s="241" t="s">
        <v>1</v>
      </c>
      <c r="I986" s="243"/>
      <c r="J986" s="240"/>
      <c r="K986" s="240"/>
      <c r="L986" s="244"/>
      <c r="M986" s="245"/>
      <c r="N986" s="246"/>
      <c r="O986" s="246"/>
      <c r="P986" s="246"/>
      <c r="Q986" s="246"/>
      <c r="R986" s="246"/>
      <c r="S986" s="246"/>
      <c r="T986" s="247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248" t="s">
        <v>177</v>
      </c>
      <c r="AU986" s="248" t="s">
        <v>86</v>
      </c>
      <c r="AV986" s="13" t="s">
        <v>84</v>
      </c>
      <c r="AW986" s="13" t="s">
        <v>32</v>
      </c>
      <c r="AX986" s="13" t="s">
        <v>76</v>
      </c>
      <c r="AY986" s="248" t="s">
        <v>164</v>
      </c>
    </row>
    <row r="987" s="13" customFormat="1">
      <c r="A987" s="13"/>
      <c r="B987" s="239"/>
      <c r="C987" s="240"/>
      <c r="D987" s="232" t="s">
        <v>177</v>
      </c>
      <c r="E987" s="241" t="s">
        <v>1</v>
      </c>
      <c r="F987" s="242" t="s">
        <v>1177</v>
      </c>
      <c r="G987" s="240"/>
      <c r="H987" s="241" t="s">
        <v>1</v>
      </c>
      <c r="I987" s="243"/>
      <c r="J987" s="240"/>
      <c r="K987" s="240"/>
      <c r="L987" s="244"/>
      <c r="M987" s="245"/>
      <c r="N987" s="246"/>
      <c r="O987" s="246"/>
      <c r="P987" s="246"/>
      <c r="Q987" s="246"/>
      <c r="R987" s="246"/>
      <c r="S987" s="246"/>
      <c r="T987" s="247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8" t="s">
        <v>177</v>
      </c>
      <c r="AU987" s="248" t="s">
        <v>86</v>
      </c>
      <c r="AV987" s="13" t="s">
        <v>84</v>
      </c>
      <c r="AW987" s="13" t="s">
        <v>32</v>
      </c>
      <c r="AX987" s="13" t="s">
        <v>76</v>
      </c>
      <c r="AY987" s="248" t="s">
        <v>164</v>
      </c>
    </row>
    <row r="988" s="14" customFormat="1">
      <c r="A988" s="14"/>
      <c r="B988" s="249"/>
      <c r="C988" s="250"/>
      <c r="D988" s="232" t="s">
        <v>177</v>
      </c>
      <c r="E988" s="251" t="s">
        <v>1</v>
      </c>
      <c r="F988" s="252" t="s">
        <v>1178</v>
      </c>
      <c r="G988" s="250"/>
      <c r="H988" s="253">
        <v>353.05000000000001</v>
      </c>
      <c r="I988" s="254"/>
      <c r="J988" s="250"/>
      <c r="K988" s="250"/>
      <c r="L988" s="255"/>
      <c r="M988" s="256"/>
      <c r="N988" s="257"/>
      <c r="O988" s="257"/>
      <c r="P988" s="257"/>
      <c r="Q988" s="257"/>
      <c r="R988" s="257"/>
      <c r="S988" s="257"/>
      <c r="T988" s="258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9" t="s">
        <v>177</v>
      </c>
      <c r="AU988" s="259" t="s">
        <v>86</v>
      </c>
      <c r="AV988" s="14" t="s">
        <v>86</v>
      </c>
      <c r="AW988" s="14" t="s">
        <v>32</v>
      </c>
      <c r="AX988" s="14" t="s">
        <v>76</v>
      </c>
      <c r="AY988" s="259" t="s">
        <v>164</v>
      </c>
    </row>
    <row r="989" s="15" customFormat="1">
      <c r="A989" s="15"/>
      <c r="B989" s="260"/>
      <c r="C989" s="261"/>
      <c r="D989" s="232" t="s">
        <v>177</v>
      </c>
      <c r="E989" s="262" t="s">
        <v>1</v>
      </c>
      <c r="F989" s="263" t="s">
        <v>179</v>
      </c>
      <c r="G989" s="261"/>
      <c r="H989" s="264">
        <v>353.05000000000001</v>
      </c>
      <c r="I989" s="265"/>
      <c r="J989" s="261"/>
      <c r="K989" s="261"/>
      <c r="L989" s="266"/>
      <c r="M989" s="267"/>
      <c r="N989" s="268"/>
      <c r="O989" s="268"/>
      <c r="P989" s="268"/>
      <c r="Q989" s="268"/>
      <c r="R989" s="268"/>
      <c r="S989" s="268"/>
      <c r="T989" s="269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70" t="s">
        <v>177</v>
      </c>
      <c r="AU989" s="270" t="s">
        <v>86</v>
      </c>
      <c r="AV989" s="15" t="s">
        <v>171</v>
      </c>
      <c r="AW989" s="15" t="s">
        <v>32</v>
      </c>
      <c r="AX989" s="15" t="s">
        <v>84</v>
      </c>
      <c r="AY989" s="270" t="s">
        <v>164</v>
      </c>
    </row>
    <row r="990" s="2" customFormat="1" ht="37.8" customHeight="1">
      <c r="A990" s="39"/>
      <c r="B990" s="40"/>
      <c r="C990" s="271" t="s">
        <v>1210</v>
      </c>
      <c r="D990" s="271" t="s">
        <v>244</v>
      </c>
      <c r="E990" s="272" t="s">
        <v>1211</v>
      </c>
      <c r="F990" s="273" t="s">
        <v>1212</v>
      </c>
      <c r="G990" s="274" t="s">
        <v>188</v>
      </c>
      <c r="H990" s="275">
        <v>388.35500000000002</v>
      </c>
      <c r="I990" s="276"/>
      <c r="J990" s="277">
        <f>ROUND(I990*H990,2)</f>
        <v>0</v>
      </c>
      <c r="K990" s="273" t="s">
        <v>1</v>
      </c>
      <c r="L990" s="278"/>
      <c r="M990" s="279" t="s">
        <v>1</v>
      </c>
      <c r="N990" s="280" t="s">
        <v>41</v>
      </c>
      <c r="O990" s="92"/>
      <c r="P990" s="228">
        <f>O990*H990</f>
        <v>0</v>
      </c>
      <c r="Q990" s="228">
        <v>0</v>
      </c>
      <c r="R990" s="228">
        <f>Q990*H990</f>
        <v>0</v>
      </c>
      <c r="S990" s="228">
        <v>0</v>
      </c>
      <c r="T990" s="229">
        <f>S990*H990</f>
        <v>0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291</v>
      </c>
      <c r="AT990" s="230" t="s">
        <v>244</v>
      </c>
      <c r="AU990" s="230" t="s">
        <v>86</v>
      </c>
      <c r="AY990" s="18" t="s">
        <v>164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84</v>
      </c>
      <c r="BK990" s="231">
        <f>ROUND(I990*H990,2)</f>
        <v>0</v>
      </c>
      <c r="BL990" s="18" t="s">
        <v>237</v>
      </c>
      <c r="BM990" s="230" t="s">
        <v>1213</v>
      </c>
    </row>
    <row r="991" s="2" customFormat="1">
      <c r="A991" s="39"/>
      <c r="B991" s="40"/>
      <c r="C991" s="41"/>
      <c r="D991" s="232" t="s">
        <v>173</v>
      </c>
      <c r="E991" s="41"/>
      <c r="F991" s="233" t="s">
        <v>1212</v>
      </c>
      <c r="G991" s="41"/>
      <c r="H991" s="41"/>
      <c r="I991" s="234"/>
      <c r="J991" s="41"/>
      <c r="K991" s="41"/>
      <c r="L991" s="45"/>
      <c r="M991" s="235"/>
      <c r="N991" s="236"/>
      <c r="O991" s="92"/>
      <c r="P991" s="92"/>
      <c r="Q991" s="92"/>
      <c r="R991" s="92"/>
      <c r="S991" s="92"/>
      <c r="T991" s="93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T991" s="18" t="s">
        <v>173</v>
      </c>
      <c r="AU991" s="18" t="s">
        <v>86</v>
      </c>
    </row>
    <row r="992" s="14" customFormat="1">
      <c r="A992" s="14"/>
      <c r="B992" s="249"/>
      <c r="C992" s="250"/>
      <c r="D992" s="232" t="s">
        <v>177</v>
      </c>
      <c r="E992" s="250"/>
      <c r="F992" s="252" t="s">
        <v>1214</v>
      </c>
      <c r="G992" s="250"/>
      <c r="H992" s="253">
        <v>388.35500000000002</v>
      </c>
      <c r="I992" s="254"/>
      <c r="J992" s="250"/>
      <c r="K992" s="250"/>
      <c r="L992" s="255"/>
      <c r="M992" s="256"/>
      <c r="N992" s="257"/>
      <c r="O992" s="257"/>
      <c r="P992" s="257"/>
      <c r="Q992" s="257"/>
      <c r="R992" s="257"/>
      <c r="S992" s="257"/>
      <c r="T992" s="258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9" t="s">
        <v>177</v>
      </c>
      <c r="AU992" s="259" t="s">
        <v>86</v>
      </c>
      <c r="AV992" s="14" t="s">
        <v>86</v>
      </c>
      <c r="AW992" s="14" t="s">
        <v>4</v>
      </c>
      <c r="AX992" s="14" t="s">
        <v>84</v>
      </c>
      <c r="AY992" s="259" t="s">
        <v>164</v>
      </c>
    </row>
    <row r="993" s="2" customFormat="1" ht="24.15" customHeight="1">
      <c r="A993" s="39"/>
      <c r="B993" s="40"/>
      <c r="C993" s="219" t="s">
        <v>1215</v>
      </c>
      <c r="D993" s="219" t="s">
        <v>166</v>
      </c>
      <c r="E993" s="220" t="s">
        <v>1216</v>
      </c>
      <c r="F993" s="221" t="s">
        <v>1217</v>
      </c>
      <c r="G993" s="222" t="s">
        <v>818</v>
      </c>
      <c r="H993" s="292"/>
      <c r="I993" s="224"/>
      <c r="J993" s="225">
        <f>ROUND(I993*H993,2)</f>
        <v>0</v>
      </c>
      <c r="K993" s="221" t="s">
        <v>170</v>
      </c>
      <c r="L993" s="45"/>
      <c r="M993" s="226" t="s">
        <v>1</v>
      </c>
      <c r="N993" s="227" t="s">
        <v>41</v>
      </c>
      <c r="O993" s="92"/>
      <c r="P993" s="228">
        <f>O993*H993</f>
        <v>0</v>
      </c>
      <c r="Q993" s="228">
        <v>0</v>
      </c>
      <c r="R993" s="228">
        <f>Q993*H993</f>
        <v>0</v>
      </c>
      <c r="S993" s="228">
        <v>0</v>
      </c>
      <c r="T993" s="229">
        <f>S993*H993</f>
        <v>0</v>
      </c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R993" s="230" t="s">
        <v>237</v>
      </c>
      <c r="AT993" s="230" t="s">
        <v>166</v>
      </c>
      <c r="AU993" s="230" t="s">
        <v>86</v>
      </c>
      <c r="AY993" s="18" t="s">
        <v>164</v>
      </c>
      <c r="BE993" s="231">
        <f>IF(N993="základní",J993,0)</f>
        <v>0</v>
      </c>
      <c r="BF993" s="231">
        <f>IF(N993="snížená",J993,0)</f>
        <v>0</v>
      </c>
      <c r="BG993" s="231">
        <f>IF(N993="zákl. přenesená",J993,0)</f>
        <v>0</v>
      </c>
      <c r="BH993" s="231">
        <f>IF(N993="sníž. přenesená",J993,0)</f>
        <v>0</v>
      </c>
      <c r="BI993" s="231">
        <f>IF(N993="nulová",J993,0)</f>
        <v>0</v>
      </c>
      <c r="BJ993" s="18" t="s">
        <v>84</v>
      </c>
      <c r="BK993" s="231">
        <f>ROUND(I993*H993,2)</f>
        <v>0</v>
      </c>
      <c r="BL993" s="18" t="s">
        <v>237</v>
      </c>
      <c r="BM993" s="230" t="s">
        <v>1218</v>
      </c>
    </row>
    <row r="994" s="2" customFormat="1">
      <c r="A994" s="39"/>
      <c r="B994" s="40"/>
      <c r="C994" s="41"/>
      <c r="D994" s="232" t="s">
        <v>173</v>
      </c>
      <c r="E994" s="41"/>
      <c r="F994" s="233" t="s">
        <v>1219</v>
      </c>
      <c r="G994" s="41"/>
      <c r="H994" s="41"/>
      <c r="I994" s="234"/>
      <c r="J994" s="41"/>
      <c r="K994" s="41"/>
      <c r="L994" s="45"/>
      <c r="M994" s="235"/>
      <c r="N994" s="236"/>
      <c r="O994" s="92"/>
      <c r="P994" s="92"/>
      <c r="Q994" s="92"/>
      <c r="R994" s="92"/>
      <c r="S994" s="92"/>
      <c r="T994" s="93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T994" s="18" t="s">
        <v>173</v>
      </c>
      <c r="AU994" s="18" t="s">
        <v>86</v>
      </c>
    </row>
    <row r="995" s="2" customFormat="1">
      <c r="A995" s="39"/>
      <c r="B995" s="40"/>
      <c r="C995" s="41"/>
      <c r="D995" s="237" t="s">
        <v>175</v>
      </c>
      <c r="E995" s="41"/>
      <c r="F995" s="238" t="s">
        <v>1220</v>
      </c>
      <c r="G995" s="41"/>
      <c r="H995" s="41"/>
      <c r="I995" s="234"/>
      <c r="J995" s="41"/>
      <c r="K995" s="41"/>
      <c r="L995" s="45"/>
      <c r="M995" s="235"/>
      <c r="N995" s="236"/>
      <c r="O995" s="92"/>
      <c r="P995" s="92"/>
      <c r="Q995" s="92"/>
      <c r="R995" s="92"/>
      <c r="S995" s="92"/>
      <c r="T995" s="93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T995" s="18" t="s">
        <v>175</v>
      </c>
      <c r="AU995" s="18" t="s">
        <v>86</v>
      </c>
    </row>
    <row r="996" s="12" customFormat="1" ht="22.8" customHeight="1">
      <c r="A996" s="12"/>
      <c r="B996" s="203"/>
      <c r="C996" s="204"/>
      <c r="D996" s="205" t="s">
        <v>75</v>
      </c>
      <c r="E996" s="217" t="s">
        <v>1221</v>
      </c>
      <c r="F996" s="217" t="s">
        <v>1222</v>
      </c>
      <c r="G996" s="204"/>
      <c r="H996" s="204"/>
      <c r="I996" s="207"/>
      <c r="J996" s="218">
        <f>BK996</f>
        <v>0</v>
      </c>
      <c r="K996" s="204"/>
      <c r="L996" s="209"/>
      <c r="M996" s="210"/>
      <c r="N996" s="211"/>
      <c r="O996" s="211"/>
      <c r="P996" s="212">
        <f>SUM(P997:P1038)</f>
        <v>0</v>
      </c>
      <c r="Q996" s="211"/>
      <c r="R996" s="212">
        <f>SUM(R997:R1038)</f>
        <v>5.6165386700000006</v>
      </c>
      <c r="S996" s="211"/>
      <c r="T996" s="213">
        <f>SUM(T997:T1038)</f>
        <v>0</v>
      </c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R996" s="214" t="s">
        <v>86</v>
      </c>
      <c r="AT996" s="215" t="s">
        <v>75</v>
      </c>
      <c r="AU996" s="215" t="s">
        <v>84</v>
      </c>
      <c r="AY996" s="214" t="s">
        <v>164</v>
      </c>
      <c r="BK996" s="216">
        <f>SUM(BK997:BK1038)</f>
        <v>0</v>
      </c>
    </row>
    <row r="997" s="2" customFormat="1" ht="16.5" customHeight="1">
      <c r="A997" s="39"/>
      <c r="B997" s="40"/>
      <c r="C997" s="219" t="s">
        <v>1223</v>
      </c>
      <c r="D997" s="219" t="s">
        <v>166</v>
      </c>
      <c r="E997" s="220" t="s">
        <v>1224</v>
      </c>
      <c r="F997" s="221" t="s">
        <v>1225</v>
      </c>
      <c r="G997" s="222" t="s">
        <v>188</v>
      </c>
      <c r="H997" s="223">
        <v>184.01900000000001</v>
      </c>
      <c r="I997" s="224"/>
      <c r="J997" s="225">
        <f>ROUND(I997*H997,2)</f>
        <v>0</v>
      </c>
      <c r="K997" s="221" t="s">
        <v>170</v>
      </c>
      <c r="L997" s="45"/>
      <c r="M997" s="226" t="s">
        <v>1</v>
      </c>
      <c r="N997" s="227" t="s">
        <v>41</v>
      </c>
      <c r="O997" s="92"/>
      <c r="P997" s="228">
        <f>O997*H997</f>
        <v>0</v>
      </c>
      <c r="Q997" s="228">
        <v>0</v>
      </c>
      <c r="R997" s="228">
        <f>Q997*H997</f>
        <v>0</v>
      </c>
      <c r="S997" s="228">
        <v>0</v>
      </c>
      <c r="T997" s="229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30" t="s">
        <v>237</v>
      </c>
      <c r="AT997" s="230" t="s">
        <v>166</v>
      </c>
      <c r="AU997" s="230" t="s">
        <v>86</v>
      </c>
      <c r="AY997" s="18" t="s">
        <v>164</v>
      </c>
      <c r="BE997" s="231">
        <f>IF(N997="základní",J997,0)</f>
        <v>0</v>
      </c>
      <c r="BF997" s="231">
        <f>IF(N997="snížená",J997,0)</f>
        <v>0</v>
      </c>
      <c r="BG997" s="231">
        <f>IF(N997="zákl. přenesená",J997,0)</f>
        <v>0</v>
      </c>
      <c r="BH997" s="231">
        <f>IF(N997="sníž. přenesená",J997,0)</f>
        <v>0</v>
      </c>
      <c r="BI997" s="231">
        <f>IF(N997="nulová",J997,0)</f>
        <v>0</v>
      </c>
      <c r="BJ997" s="18" t="s">
        <v>84</v>
      </c>
      <c r="BK997" s="231">
        <f>ROUND(I997*H997,2)</f>
        <v>0</v>
      </c>
      <c r="BL997" s="18" t="s">
        <v>237</v>
      </c>
      <c r="BM997" s="230" t="s">
        <v>1226</v>
      </c>
    </row>
    <row r="998" s="2" customFormat="1">
      <c r="A998" s="39"/>
      <c r="B998" s="40"/>
      <c r="C998" s="41"/>
      <c r="D998" s="232" t="s">
        <v>173</v>
      </c>
      <c r="E998" s="41"/>
      <c r="F998" s="233" t="s">
        <v>1227</v>
      </c>
      <c r="G998" s="41"/>
      <c r="H998" s="41"/>
      <c r="I998" s="234"/>
      <c r="J998" s="41"/>
      <c r="K998" s="41"/>
      <c r="L998" s="45"/>
      <c r="M998" s="235"/>
      <c r="N998" s="236"/>
      <c r="O998" s="92"/>
      <c r="P998" s="92"/>
      <c r="Q998" s="92"/>
      <c r="R998" s="92"/>
      <c r="S998" s="92"/>
      <c r="T998" s="93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T998" s="18" t="s">
        <v>173</v>
      </c>
      <c r="AU998" s="18" t="s">
        <v>86</v>
      </c>
    </row>
    <row r="999" s="2" customFormat="1">
      <c r="A999" s="39"/>
      <c r="B999" s="40"/>
      <c r="C999" s="41"/>
      <c r="D999" s="237" t="s">
        <v>175</v>
      </c>
      <c r="E999" s="41"/>
      <c r="F999" s="238" t="s">
        <v>1228</v>
      </c>
      <c r="G999" s="41"/>
      <c r="H999" s="41"/>
      <c r="I999" s="234"/>
      <c r="J999" s="41"/>
      <c r="K999" s="41"/>
      <c r="L999" s="45"/>
      <c r="M999" s="235"/>
      <c r="N999" s="236"/>
      <c r="O999" s="92"/>
      <c r="P999" s="92"/>
      <c r="Q999" s="92"/>
      <c r="R999" s="92"/>
      <c r="S999" s="92"/>
      <c r="T999" s="93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T999" s="18" t="s">
        <v>175</v>
      </c>
      <c r="AU999" s="18" t="s">
        <v>86</v>
      </c>
    </row>
    <row r="1000" s="13" customFormat="1">
      <c r="A1000" s="13"/>
      <c r="B1000" s="239"/>
      <c r="C1000" s="240"/>
      <c r="D1000" s="232" t="s">
        <v>177</v>
      </c>
      <c r="E1000" s="241" t="s">
        <v>1</v>
      </c>
      <c r="F1000" s="242" t="s">
        <v>1229</v>
      </c>
      <c r="G1000" s="240"/>
      <c r="H1000" s="241" t="s">
        <v>1</v>
      </c>
      <c r="I1000" s="243"/>
      <c r="J1000" s="240"/>
      <c r="K1000" s="240"/>
      <c r="L1000" s="244"/>
      <c r="M1000" s="245"/>
      <c r="N1000" s="246"/>
      <c r="O1000" s="246"/>
      <c r="P1000" s="246"/>
      <c r="Q1000" s="246"/>
      <c r="R1000" s="246"/>
      <c r="S1000" s="246"/>
      <c r="T1000" s="247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8" t="s">
        <v>177</v>
      </c>
      <c r="AU1000" s="248" t="s">
        <v>86</v>
      </c>
      <c r="AV1000" s="13" t="s">
        <v>84</v>
      </c>
      <c r="AW1000" s="13" t="s">
        <v>32</v>
      </c>
      <c r="AX1000" s="13" t="s">
        <v>76</v>
      </c>
      <c r="AY1000" s="248" t="s">
        <v>164</v>
      </c>
    </row>
    <row r="1001" s="14" customFormat="1">
      <c r="A1001" s="14"/>
      <c r="B1001" s="249"/>
      <c r="C1001" s="250"/>
      <c r="D1001" s="232" t="s">
        <v>177</v>
      </c>
      <c r="E1001" s="251" t="s">
        <v>1</v>
      </c>
      <c r="F1001" s="252" t="s">
        <v>1230</v>
      </c>
      <c r="G1001" s="250"/>
      <c r="H1001" s="253">
        <v>128.78100000000001</v>
      </c>
      <c r="I1001" s="254"/>
      <c r="J1001" s="250"/>
      <c r="K1001" s="250"/>
      <c r="L1001" s="255"/>
      <c r="M1001" s="256"/>
      <c r="N1001" s="257"/>
      <c r="O1001" s="257"/>
      <c r="P1001" s="257"/>
      <c r="Q1001" s="257"/>
      <c r="R1001" s="257"/>
      <c r="S1001" s="257"/>
      <c r="T1001" s="258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9" t="s">
        <v>177</v>
      </c>
      <c r="AU1001" s="259" t="s">
        <v>86</v>
      </c>
      <c r="AV1001" s="14" t="s">
        <v>86</v>
      </c>
      <c r="AW1001" s="14" t="s">
        <v>32</v>
      </c>
      <c r="AX1001" s="14" t="s">
        <v>76</v>
      </c>
      <c r="AY1001" s="259" t="s">
        <v>164</v>
      </c>
    </row>
    <row r="1002" s="14" customFormat="1">
      <c r="A1002" s="14"/>
      <c r="B1002" s="249"/>
      <c r="C1002" s="250"/>
      <c r="D1002" s="232" t="s">
        <v>177</v>
      </c>
      <c r="E1002" s="251" t="s">
        <v>1</v>
      </c>
      <c r="F1002" s="252" t="s">
        <v>1231</v>
      </c>
      <c r="G1002" s="250"/>
      <c r="H1002" s="253">
        <v>36.607999999999997</v>
      </c>
      <c r="I1002" s="254"/>
      <c r="J1002" s="250"/>
      <c r="K1002" s="250"/>
      <c r="L1002" s="255"/>
      <c r="M1002" s="256"/>
      <c r="N1002" s="257"/>
      <c r="O1002" s="257"/>
      <c r="P1002" s="257"/>
      <c r="Q1002" s="257"/>
      <c r="R1002" s="257"/>
      <c r="S1002" s="257"/>
      <c r="T1002" s="258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9" t="s">
        <v>177</v>
      </c>
      <c r="AU1002" s="259" t="s">
        <v>86</v>
      </c>
      <c r="AV1002" s="14" t="s">
        <v>86</v>
      </c>
      <c r="AW1002" s="14" t="s">
        <v>32</v>
      </c>
      <c r="AX1002" s="14" t="s">
        <v>76</v>
      </c>
      <c r="AY1002" s="259" t="s">
        <v>164</v>
      </c>
    </row>
    <row r="1003" s="13" customFormat="1">
      <c r="A1003" s="13"/>
      <c r="B1003" s="239"/>
      <c r="C1003" s="240"/>
      <c r="D1003" s="232" t="s">
        <v>177</v>
      </c>
      <c r="E1003" s="241" t="s">
        <v>1</v>
      </c>
      <c r="F1003" s="242" t="s">
        <v>1232</v>
      </c>
      <c r="G1003" s="240"/>
      <c r="H1003" s="241" t="s">
        <v>1</v>
      </c>
      <c r="I1003" s="243"/>
      <c r="J1003" s="240"/>
      <c r="K1003" s="240"/>
      <c r="L1003" s="244"/>
      <c r="M1003" s="245"/>
      <c r="N1003" s="246"/>
      <c r="O1003" s="246"/>
      <c r="P1003" s="246"/>
      <c r="Q1003" s="246"/>
      <c r="R1003" s="246"/>
      <c r="S1003" s="246"/>
      <c r="T1003" s="247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8" t="s">
        <v>177</v>
      </c>
      <c r="AU1003" s="248" t="s">
        <v>86</v>
      </c>
      <c r="AV1003" s="13" t="s">
        <v>84</v>
      </c>
      <c r="AW1003" s="13" t="s">
        <v>32</v>
      </c>
      <c r="AX1003" s="13" t="s">
        <v>76</v>
      </c>
      <c r="AY1003" s="248" t="s">
        <v>164</v>
      </c>
    </row>
    <row r="1004" s="14" customFormat="1">
      <c r="A1004" s="14"/>
      <c r="B1004" s="249"/>
      <c r="C1004" s="250"/>
      <c r="D1004" s="232" t="s">
        <v>177</v>
      </c>
      <c r="E1004" s="251" t="s">
        <v>1</v>
      </c>
      <c r="F1004" s="252" t="s">
        <v>1233</v>
      </c>
      <c r="G1004" s="250"/>
      <c r="H1004" s="253">
        <v>18.629999999999999</v>
      </c>
      <c r="I1004" s="254"/>
      <c r="J1004" s="250"/>
      <c r="K1004" s="250"/>
      <c r="L1004" s="255"/>
      <c r="M1004" s="256"/>
      <c r="N1004" s="257"/>
      <c r="O1004" s="257"/>
      <c r="P1004" s="257"/>
      <c r="Q1004" s="257"/>
      <c r="R1004" s="257"/>
      <c r="S1004" s="257"/>
      <c r="T1004" s="258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9" t="s">
        <v>177</v>
      </c>
      <c r="AU1004" s="259" t="s">
        <v>86</v>
      </c>
      <c r="AV1004" s="14" t="s">
        <v>86</v>
      </c>
      <c r="AW1004" s="14" t="s">
        <v>32</v>
      </c>
      <c r="AX1004" s="14" t="s">
        <v>76</v>
      </c>
      <c r="AY1004" s="259" t="s">
        <v>164</v>
      </c>
    </row>
    <row r="1005" s="15" customFormat="1">
      <c r="A1005" s="15"/>
      <c r="B1005" s="260"/>
      <c r="C1005" s="261"/>
      <c r="D1005" s="232" t="s">
        <v>177</v>
      </c>
      <c r="E1005" s="262" t="s">
        <v>1</v>
      </c>
      <c r="F1005" s="263" t="s">
        <v>179</v>
      </c>
      <c r="G1005" s="261"/>
      <c r="H1005" s="264">
        <v>184.01900000000001</v>
      </c>
      <c r="I1005" s="265"/>
      <c r="J1005" s="261"/>
      <c r="K1005" s="261"/>
      <c r="L1005" s="266"/>
      <c r="M1005" s="267"/>
      <c r="N1005" s="268"/>
      <c r="O1005" s="268"/>
      <c r="P1005" s="268"/>
      <c r="Q1005" s="268"/>
      <c r="R1005" s="268"/>
      <c r="S1005" s="268"/>
      <c r="T1005" s="269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70" t="s">
        <v>177</v>
      </c>
      <c r="AU1005" s="270" t="s">
        <v>86</v>
      </c>
      <c r="AV1005" s="15" t="s">
        <v>171</v>
      </c>
      <c r="AW1005" s="15" t="s">
        <v>32</v>
      </c>
      <c r="AX1005" s="15" t="s">
        <v>84</v>
      </c>
      <c r="AY1005" s="270" t="s">
        <v>164</v>
      </c>
    </row>
    <row r="1006" s="2" customFormat="1" ht="16.5" customHeight="1">
      <c r="A1006" s="39"/>
      <c r="B1006" s="40"/>
      <c r="C1006" s="219" t="s">
        <v>1234</v>
      </c>
      <c r="D1006" s="219" t="s">
        <v>166</v>
      </c>
      <c r="E1006" s="220" t="s">
        <v>1235</v>
      </c>
      <c r="F1006" s="221" t="s">
        <v>1236</v>
      </c>
      <c r="G1006" s="222" t="s">
        <v>188</v>
      </c>
      <c r="H1006" s="223">
        <v>184.01900000000001</v>
      </c>
      <c r="I1006" s="224"/>
      <c r="J1006" s="225">
        <f>ROUND(I1006*H1006,2)</f>
        <v>0</v>
      </c>
      <c r="K1006" s="221" t="s">
        <v>170</v>
      </c>
      <c r="L1006" s="45"/>
      <c r="M1006" s="226" t="s">
        <v>1</v>
      </c>
      <c r="N1006" s="227" t="s">
        <v>41</v>
      </c>
      <c r="O1006" s="92"/>
      <c r="P1006" s="228">
        <f>O1006*H1006</f>
        <v>0</v>
      </c>
      <c r="Q1006" s="228">
        <v>0.00029999999999999997</v>
      </c>
      <c r="R1006" s="228">
        <f>Q1006*H1006</f>
        <v>0.055205699999999996</v>
      </c>
      <c r="S1006" s="228">
        <v>0</v>
      </c>
      <c r="T1006" s="229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0" t="s">
        <v>237</v>
      </c>
      <c r="AT1006" s="230" t="s">
        <v>166</v>
      </c>
      <c r="AU1006" s="230" t="s">
        <v>86</v>
      </c>
      <c r="AY1006" s="18" t="s">
        <v>164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8" t="s">
        <v>84</v>
      </c>
      <c r="BK1006" s="231">
        <f>ROUND(I1006*H1006,2)</f>
        <v>0</v>
      </c>
      <c r="BL1006" s="18" t="s">
        <v>237</v>
      </c>
      <c r="BM1006" s="230" t="s">
        <v>1237</v>
      </c>
    </row>
    <row r="1007" s="2" customFormat="1">
      <c r="A1007" s="39"/>
      <c r="B1007" s="40"/>
      <c r="C1007" s="41"/>
      <c r="D1007" s="232" t="s">
        <v>173</v>
      </c>
      <c r="E1007" s="41"/>
      <c r="F1007" s="233" t="s">
        <v>1238</v>
      </c>
      <c r="G1007" s="41"/>
      <c r="H1007" s="41"/>
      <c r="I1007" s="234"/>
      <c r="J1007" s="41"/>
      <c r="K1007" s="41"/>
      <c r="L1007" s="45"/>
      <c r="M1007" s="235"/>
      <c r="N1007" s="236"/>
      <c r="O1007" s="92"/>
      <c r="P1007" s="92"/>
      <c r="Q1007" s="92"/>
      <c r="R1007" s="92"/>
      <c r="S1007" s="92"/>
      <c r="T1007" s="93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T1007" s="18" t="s">
        <v>173</v>
      </c>
      <c r="AU1007" s="18" t="s">
        <v>86</v>
      </c>
    </row>
    <row r="1008" s="2" customFormat="1">
      <c r="A1008" s="39"/>
      <c r="B1008" s="40"/>
      <c r="C1008" s="41"/>
      <c r="D1008" s="237" t="s">
        <v>175</v>
      </c>
      <c r="E1008" s="41"/>
      <c r="F1008" s="238" t="s">
        <v>1239</v>
      </c>
      <c r="G1008" s="41"/>
      <c r="H1008" s="41"/>
      <c r="I1008" s="234"/>
      <c r="J1008" s="41"/>
      <c r="K1008" s="41"/>
      <c r="L1008" s="45"/>
      <c r="M1008" s="235"/>
      <c r="N1008" s="236"/>
      <c r="O1008" s="92"/>
      <c r="P1008" s="92"/>
      <c r="Q1008" s="92"/>
      <c r="R1008" s="92"/>
      <c r="S1008" s="92"/>
      <c r="T1008" s="93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175</v>
      </c>
      <c r="AU1008" s="18" t="s">
        <v>86</v>
      </c>
    </row>
    <row r="1009" s="13" customFormat="1">
      <c r="A1009" s="13"/>
      <c r="B1009" s="239"/>
      <c r="C1009" s="240"/>
      <c r="D1009" s="232" t="s">
        <v>177</v>
      </c>
      <c r="E1009" s="241" t="s">
        <v>1</v>
      </c>
      <c r="F1009" s="242" t="s">
        <v>1229</v>
      </c>
      <c r="G1009" s="240"/>
      <c r="H1009" s="241" t="s">
        <v>1</v>
      </c>
      <c r="I1009" s="243"/>
      <c r="J1009" s="240"/>
      <c r="K1009" s="240"/>
      <c r="L1009" s="244"/>
      <c r="M1009" s="245"/>
      <c r="N1009" s="246"/>
      <c r="O1009" s="246"/>
      <c r="P1009" s="246"/>
      <c r="Q1009" s="246"/>
      <c r="R1009" s="246"/>
      <c r="S1009" s="246"/>
      <c r="T1009" s="247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8" t="s">
        <v>177</v>
      </c>
      <c r="AU1009" s="248" t="s">
        <v>86</v>
      </c>
      <c r="AV1009" s="13" t="s">
        <v>84</v>
      </c>
      <c r="AW1009" s="13" t="s">
        <v>32</v>
      </c>
      <c r="AX1009" s="13" t="s">
        <v>76</v>
      </c>
      <c r="AY1009" s="248" t="s">
        <v>164</v>
      </c>
    </row>
    <row r="1010" s="14" customFormat="1">
      <c r="A1010" s="14"/>
      <c r="B1010" s="249"/>
      <c r="C1010" s="250"/>
      <c r="D1010" s="232" t="s">
        <v>177</v>
      </c>
      <c r="E1010" s="251" t="s">
        <v>1</v>
      </c>
      <c r="F1010" s="252" t="s">
        <v>1230</v>
      </c>
      <c r="G1010" s="250"/>
      <c r="H1010" s="253">
        <v>128.78100000000001</v>
      </c>
      <c r="I1010" s="254"/>
      <c r="J1010" s="250"/>
      <c r="K1010" s="250"/>
      <c r="L1010" s="255"/>
      <c r="M1010" s="256"/>
      <c r="N1010" s="257"/>
      <c r="O1010" s="257"/>
      <c r="P1010" s="257"/>
      <c r="Q1010" s="257"/>
      <c r="R1010" s="257"/>
      <c r="S1010" s="257"/>
      <c r="T1010" s="258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9" t="s">
        <v>177</v>
      </c>
      <c r="AU1010" s="259" t="s">
        <v>86</v>
      </c>
      <c r="AV1010" s="14" t="s">
        <v>86</v>
      </c>
      <c r="AW1010" s="14" t="s">
        <v>32</v>
      </c>
      <c r="AX1010" s="14" t="s">
        <v>76</v>
      </c>
      <c r="AY1010" s="259" t="s">
        <v>164</v>
      </c>
    </row>
    <row r="1011" s="14" customFormat="1">
      <c r="A1011" s="14"/>
      <c r="B1011" s="249"/>
      <c r="C1011" s="250"/>
      <c r="D1011" s="232" t="s">
        <v>177</v>
      </c>
      <c r="E1011" s="251" t="s">
        <v>1</v>
      </c>
      <c r="F1011" s="252" t="s">
        <v>1231</v>
      </c>
      <c r="G1011" s="250"/>
      <c r="H1011" s="253">
        <v>36.607999999999997</v>
      </c>
      <c r="I1011" s="254"/>
      <c r="J1011" s="250"/>
      <c r="K1011" s="250"/>
      <c r="L1011" s="255"/>
      <c r="M1011" s="256"/>
      <c r="N1011" s="257"/>
      <c r="O1011" s="257"/>
      <c r="P1011" s="257"/>
      <c r="Q1011" s="257"/>
      <c r="R1011" s="257"/>
      <c r="S1011" s="257"/>
      <c r="T1011" s="258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9" t="s">
        <v>177</v>
      </c>
      <c r="AU1011" s="259" t="s">
        <v>86</v>
      </c>
      <c r="AV1011" s="14" t="s">
        <v>86</v>
      </c>
      <c r="AW1011" s="14" t="s">
        <v>32</v>
      </c>
      <c r="AX1011" s="14" t="s">
        <v>76</v>
      </c>
      <c r="AY1011" s="259" t="s">
        <v>164</v>
      </c>
    </row>
    <row r="1012" s="13" customFormat="1">
      <c r="A1012" s="13"/>
      <c r="B1012" s="239"/>
      <c r="C1012" s="240"/>
      <c r="D1012" s="232" t="s">
        <v>177</v>
      </c>
      <c r="E1012" s="241" t="s">
        <v>1</v>
      </c>
      <c r="F1012" s="242" t="s">
        <v>1232</v>
      </c>
      <c r="G1012" s="240"/>
      <c r="H1012" s="241" t="s">
        <v>1</v>
      </c>
      <c r="I1012" s="243"/>
      <c r="J1012" s="240"/>
      <c r="K1012" s="240"/>
      <c r="L1012" s="244"/>
      <c r="M1012" s="245"/>
      <c r="N1012" s="246"/>
      <c r="O1012" s="246"/>
      <c r="P1012" s="246"/>
      <c r="Q1012" s="246"/>
      <c r="R1012" s="246"/>
      <c r="S1012" s="246"/>
      <c r="T1012" s="247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8" t="s">
        <v>177</v>
      </c>
      <c r="AU1012" s="248" t="s">
        <v>86</v>
      </c>
      <c r="AV1012" s="13" t="s">
        <v>84</v>
      </c>
      <c r="AW1012" s="13" t="s">
        <v>32</v>
      </c>
      <c r="AX1012" s="13" t="s">
        <v>76</v>
      </c>
      <c r="AY1012" s="248" t="s">
        <v>164</v>
      </c>
    </row>
    <row r="1013" s="14" customFormat="1">
      <c r="A1013" s="14"/>
      <c r="B1013" s="249"/>
      <c r="C1013" s="250"/>
      <c r="D1013" s="232" t="s">
        <v>177</v>
      </c>
      <c r="E1013" s="251" t="s">
        <v>1</v>
      </c>
      <c r="F1013" s="252" t="s">
        <v>1233</v>
      </c>
      <c r="G1013" s="250"/>
      <c r="H1013" s="253">
        <v>18.629999999999999</v>
      </c>
      <c r="I1013" s="254"/>
      <c r="J1013" s="250"/>
      <c r="K1013" s="250"/>
      <c r="L1013" s="255"/>
      <c r="M1013" s="256"/>
      <c r="N1013" s="257"/>
      <c r="O1013" s="257"/>
      <c r="P1013" s="257"/>
      <c r="Q1013" s="257"/>
      <c r="R1013" s="257"/>
      <c r="S1013" s="257"/>
      <c r="T1013" s="258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9" t="s">
        <v>177</v>
      </c>
      <c r="AU1013" s="259" t="s">
        <v>86</v>
      </c>
      <c r="AV1013" s="14" t="s">
        <v>86</v>
      </c>
      <c r="AW1013" s="14" t="s">
        <v>32</v>
      </c>
      <c r="AX1013" s="14" t="s">
        <v>76</v>
      </c>
      <c r="AY1013" s="259" t="s">
        <v>164</v>
      </c>
    </row>
    <row r="1014" s="15" customFormat="1">
      <c r="A1014" s="15"/>
      <c r="B1014" s="260"/>
      <c r="C1014" s="261"/>
      <c r="D1014" s="232" t="s">
        <v>177</v>
      </c>
      <c r="E1014" s="262" t="s">
        <v>1</v>
      </c>
      <c r="F1014" s="263" t="s">
        <v>179</v>
      </c>
      <c r="G1014" s="261"/>
      <c r="H1014" s="264">
        <v>184.01900000000001</v>
      </c>
      <c r="I1014" s="265"/>
      <c r="J1014" s="261"/>
      <c r="K1014" s="261"/>
      <c r="L1014" s="266"/>
      <c r="M1014" s="267"/>
      <c r="N1014" s="268"/>
      <c r="O1014" s="268"/>
      <c r="P1014" s="268"/>
      <c r="Q1014" s="268"/>
      <c r="R1014" s="268"/>
      <c r="S1014" s="268"/>
      <c r="T1014" s="269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70" t="s">
        <v>177</v>
      </c>
      <c r="AU1014" s="270" t="s">
        <v>86</v>
      </c>
      <c r="AV1014" s="15" t="s">
        <v>171</v>
      </c>
      <c r="AW1014" s="15" t="s">
        <v>32</v>
      </c>
      <c r="AX1014" s="15" t="s">
        <v>84</v>
      </c>
      <c r="AY1014" s="270" t="s">
        <v>164</v>
      </c>
    </row>
    <row r="1015" s="2" customFormat="1" ht="24.15" customHeight="1">
      <c r="A1015" s="39"/>
      <c r="B1015" s="40"/>
      <c r="C1015" s="219" t="s">
        <v>1240</v>
      </c>
      <c r="D1015" s="219" t="s">
        <v>166</v>
      </c>
      <c r="E1015" s="220" t="s">
        <v>1241</v>
      </c>
      <c r="F1015" s="221" t="s">
        <v>1242</v>
      </c>
      <c r="G1015" s="222" t="s">
        <v>188</v>
      </c>
      <c r="H1015" s="223">
        <v>184.01900000000001</v>
      </c>
      <c r="I1015" s="224"/>
      <c r="J1015" s="225">
        <f>ROUND(I1015*H1015,2)</f>
        <v>0</v>
      </c>
      <c r="K1015" s="221" t="s">
        <v>170</v>
      </c>
      <c r="L1015" s="45"/>
      <c r="M1015" s="226" t="s">
        <v>1</v>
      </c>
      <c r="N1015" s="227" t="s">
        <v>41</v>
      </c>
      <c r="O1015" s="92"/>
      <c r="P1015" s="228">
        <f>O1015*H1015</f>
        <v>0</v>
      </c>
      <c r="Q1015" s="228">
        <v>0.0015</v>
      </c>
      <c r="R1015" s="228">
        <f>Q1015*H1015</f>
        <v>0.27602850000000001</v>
      </c>
      <c r="S1015" s="228">
        <v>0</v>
      </c>
      <c r="T1015" s="229">
        <f>S1015*H1015</f>
        <v>0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30" t="s">
        <v>237</v>
      </c>
      <c r="AT1015" s="230" t="s">
        <v>166</v>
      </c>
      <c r="AU1015" s="230" t="s">
        <v>86</v>
      </c>
      <c r="AY1015" s="18" t="s">
        <v>164</v>
      </c>
      <c r="BE1015" s="231">
        <f>IF(N1015="základní",J1015,0)</f>
        <v>0</v>
      </c>
      <c r="BF1015" s="231">
        <f>IF(N1015="snížená",J1015,0)</f>
        <v>0</v>
      </c>
      <c r="BG1015" s="231">
        <f>IF(N1015="zákl. přenesená",J1015,0)</f>
        <v>0</v>
      </c>
      <c r="BH1015" s="231">
        <f>IF(N1015="sníž. přenesená",J1015,0)</f>
        <v>0</v>
      </c>
      <c r="BI1015" s="231">
        <f>IF(N1015="nulová",J1015,0)</f>
        <v>0</v>
      </c>
      <c r="BJ1015" s="18" t="s">
        <v>84</v>
      </c>
      <c r="BK1015" s="231">
        <f>ROUND(I1015*H1015,2)</f>
        <v>0</v>
      </c>
      <c r="BL1015" s="18" t="s">
        <v>237</v>
      </c>
      <c r="BM1015" s="230" t="s">
        <v>1243</v>
      </c>
    </row>
    <row r="1016" s="2" customFormat="1">
      <c r="A1016" s="39"/>
      <c r="B1016" s="40"/>
      <c r="C1016" s="41"/>
      <c r="D1016" s="232" t="s">
        <v>173</v>
      </c>
      <c r="E1016" s="41"/>
      <c r="F1016" s="233" t="s">
        <v>1244</v>
      </c>
      <c r="G1016" s="41"/>
      <c r="H1016" s="41"/>
      <c r="I1016" s="234"/>
      <c r="J1016" s="41"/>
      <c r="K1016" s="41"/>
      <c r="L1016" s="45"/>
      <c r="M1016" s="235"/>
      <c r="N1016" s="236"/>
      <c r="O1016" s="92"/>
      <c r="P1016" s="92"/>
      <c r="Q1016" s="92"/>
      <c r="R1016" s="92"/>
      <c r="S1016" s="92"/>
      <c r="T1016" s="93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T1016" s="18" t="s">
        <v>173</v>
      </c>
      <c r="AU1016" s="18" t="s">
        <v>86</v>
      </c>
    </row>
    <row r="1017" s="2" customFormat="1">
      <c r="A1017" s="39"/>
      <c r="B1017" s="40"/>
      <c r="C1017" s="41"/>
      <c r="D1017" s="237" t="s">
        <v>175</v>
      </c>
      <c r="E1017" s="41"/>
      <c r="F1017" s="238" t="s">
        <v>1245</v>
      </c>
      <c r="G1017" s="41"/>
      <c r="H1017" s="41"/>
      <c r="I1017" s="234"/>
      <c r="J1017" s="41"/>
      <c r="K1017" s="41"/>
      <c r="L1017" s="45"/>
      <c r="M1017" s="235"/>
      <c r="N1017" s="236"/>
      <c r="O1017" s="92"/>
      <c r="P1017" s="92"/>
      <c r="Q1017" s="92"/>
      <c r="R1017" s="92"/>
      <c r="S1017" s="92"/>
      <c r="T1017" s="93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T1017" s="18" t="s">
        <v>175</v>
      </c>
      <c r="AU1017" s="18" t="s">
        <v>86</v>
      </c>
    </row>
    <row r="1018" s="13" customFormat="1">
      <c r="A1018" s="13"/>
      <c r="B1018" s="239"/>
      <c r="C1018" s="240"/>
      <c r="D1018" s="232" t="s">
        <v>177</v>
      </c>
      <c r="E1018" s="241" t="s">
        <v>1</v>
      </c>
      <c r="F1018" s="242" t="s">
        <v>1229</v>
      </c>
      <c r="G1018" s="240"/>
      <c r="H1018" s="241" t="s">
        <v>1</v>
      </c>
      <c r="I1018" s="243"/>
      <c r="J1018" s="240"/>
      <c r="K1018" s="240"/>
      <c r="L1018" s="244"/>
      <c r="M1018" s="245"/>
      <c r="N1018" s="246"/>
      <c r="O1018" s="246"/>
      <c r="P1018" s="246"/>
      <c r="Q1018" s="246"/>
      <c r="R1018" s="246"/>
      <c r="S1018" s="246"/>
      <c r="T1018" s="247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48" t="s">
        <v>177</v>
      </c>
      <c r="AU1018" s="248" t="s">
        <v>86</v>
      </c>
      <c r="AV1018" s="13" t="s">
        <v>84</v>
      </c>
      <c r="AW1018" s="13" t="s">
        <v>32</v>
      </c>
      <c r="AX1018" s="13" t="s">
        <v>76</v>
      </c>
      <c r="AY1018" s="248" t="s">
        <v>164</v>
      </c>
    </row>
    <row r="1019" s="14" customFormat="1">
      <c r="A1019" s="14"/>
      <c r="B1019" s="249"/>
      <c r="C1019" s="250"/>
      <c r="D1019" s="232" t="s">
        <v>177</v>
      </c>
      <c r="E1019" s="251" t="s">
        <v>1</v>
      </c>
      <c r="F1019" s="252" t="s">
        <v>1230</v>
      </c>
      <c r="G1019" s="250"/>
      <c r="H1019" s="253">
        <v>128.78100000000001</v>
      </c>
      <c r="I1019" s="254"/>
      <c r="J1019" s="250"/>
      <c r="K1019" s="250"/>
      <c r="L1019" s="255"/>
      <c r="M1019" s="256"/>
      <c r="N1019" s="257"/>
      <c r="O1019" s="257"/>
      <c r="P1019" s="257"/>
      <c r="Q1019" s="257"/>
      <c r="R1019" s="257"/>
      <c r="S1019" s="257"/>
      <c r="T1019" s="258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9" t="s">
        <v>177</v>
      </c>
      <c r="AU1019" s="259" t="s">
        <v>86</v>
      </c>
      <c r="AV1019" s="14" t="s">
        <v>86</v>
      </c>
      <c r="AW1019" s="14" t="s">
        <v>32</v>
      </c>
      <c r="AX1019" s="14" t="s">
        <v>76</v>
      </c>
      <c r="AY1019" s="259" t="s">
        <v>164</v>
      </c>
    </row>
    <row r="1020" s="14" customFormat="1">
      <c r="A1020" s="14"/>
      <c r="B1020" s="249"/>
      <c r="C1020" s="250"/>
      <c r="D1020" s="232" t="s">
        <v>177</v>
      </c>
      <c r="E1020" s="251" t="s">
        <v>1</v>
      </c>
      <c r="F1020" s="252" t="s">
        <v>1231</v>
      </c>
      <c r="G1020" s="250"/>
      <c r="H1020" s="253">
        <v>36.607999999999997</v>
      </c>
      <c r="I1020" s="254"/>
      <c r="J1020" s="250"/>
      <c r="K1020" s="250"/>
      <c r="L1020" s="255"/>
      <c r="M1020" s="256"/>
      <c r="N1020" s="257"/>
      <c r="O1020" s="257"/>
      <c r="P1020" s="257"/>
      <c r="Q1020" s="257"/>
      <c r="R1020" s="257"/>
      <c r="S1020" s="257"/>
      <c r="T1020" s="258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9" t="s">
        <v>177</v>
      </c>
      <c r="AU1020" s="259" t="s">
        <v>86</v>
      </c>
      <c r="AV1020" s="14" t="s">
        <v>86</v>
      </c>
      <c r="AW1020" s="14" t="s">
        <v>32</v>
      </c>
      <c r="AX1020" s="14" t="s">
        <v>76</v>
      </c>
      <c r="AY1020" s="259" t="s">
        <v>164</v>
      </c>
    </row>
    <row r="1021" s="13" customFormat="1">
      <c r="A1021" s="13"/>
      <c r="B1021" s="239"/>
      <c r="C1021" s="240"/>
      <c r="D1021" s="232" t="s">
        <v>177</v>
      </c>
      <c r="E1021" s="241" t="s">
        <v>1</v>
      </c>
      <c r="F1021" s="242" t="s">
        <v>1232</v>
      </c>
      <c r="G1021" s="240"/>
      <c r="H1021" s="241" t="s">
        <v>1</v>
      </c>
      <c r="I1021" s="243"/>
      <c r="J1021" s="240"/>
      <c r="K1021" s="240"/>
      <c r="L1021" s="244"/>
      <c r="M1021" s="245"/>
      <c r="N1021" s="246"/>
      <c r="O1021" s="246"/>
      <c r="P1021" s="246"/>
      <c r="Q1021" s="246"/>
      <c r="R1021" s="246"/>
      <c r="S1021" s="246"/>
      <c r="T1021" s="247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8" t="s">
        <v>177</v>
      </c>
      <c r="AU1021" s="248" t="s">
        <v>86</v>
      </c>
      <c r="AV1021" s="13" t="s">
        <v>84</v>
      </c>
      <c r="AW1021" s="13" t="s">
        <v>32</v>
      </c>
      <c r="AX1021" s="13" t="s">
        <v>76</v>
      </c>
      <c r="AY1021" s="248" t="s">
        <v>164</v>
      </c>
    </row>
    <row r="1022" s="14" customFormat="1">
      <c r="A1022" s="14"/>
      <c r="B1022" s="249"/>
      <c r="C1022" s="250"/>
      <c r="D1022" s="232" t="s">
        <v>177</v>
      </c>
      <c r="E1022" s="251" t="s">
        <v>1</v>
      </c>
      <c r="F1022" s="252" t="s">
        <v>1233</v>
      </c>
      <c r="G1022" s="250"/>
      <c r="H1022" s="253">
        <v>18.629999999999999</v>
      </c>
      <c r="I1022" s="254"/>
      <c r="J1022" s="250"/>
      <c r="K1022" s="250"/>
      <c r="L1022" s="255"/>
      <c r="M1022" s="256"/>
      <c r="N1022" s="257"/>
      <c r="O1022" s="257"/>
      <c r="P1022" s="257"/>
      <c r="Q1022" s="257"/>
      <c r="R1022" s="257"/>
      <c r="S1022" s="257"/>
      <c r="T1022" s="258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9" t="s">
        <v>177</v>
      </c>
      <c r="AU1022" s="259" t="s">
        <v>86</v>
      </c>
      <c r="AV1022" s="14" t="s">
        <v>86</v>
      </c>
      <c r="AW1022" s="14" t="s">
        <v>32</v>
      </c>
      <c r="AX1022" s="14" t="s">
        <v>76</v>
      </c>
      <c r="AY1022" s="259" t="s">
        <v>164</v>
      </c>
    </row>
    <row r="1023" s="15" customFormat="1">
      <c r="A1023" s="15"/>
      <c r="B1023" s="260"/>
      <c r="C1023" s="261"/>
      <c r="D1023" s="232" t="s">
        <v>177</v>
      </c>
      <c r="E1023" s="262" t="s">
        <v>1</v>
      </c>
      <c r="F1023" s="263" t="s">
        <v>179</v>
      </c>
      <c r="G1023" s="261"/>
      <c r="H1023" s="264">
        <v>184.01900000000001</v>
      </c>
      <c r="I1023" s="265"/>
      <c r="J1023" s="261"/>
      <c r="K1023" s="261"/>
      <c r="L1023" s="266"/>
      <c r="M1023" s="267"/>
      <c r="N1023" s="268"/>
      <c r="O1023" s="268"/>
      <c r="P1023" s="268"/>
      <c r="Q1023" s="268"/>
      <c r="R1023" s="268"/>
      <c r="S1023" s="268"/>
      <c r="T1023" s="269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0" t="s">
        <v>177</v>
      </c>
      <c r="AU1023" s="270" t="s">
        <v>86</v>
      </c>
      <c r="AV1023" s="15" t="s">
        <v>171</v>
      </c>
      <c r="AW1023" s="15" t="s">
        <v>32</v>
      </c>
      <c r="AX1023" s="15" t="s">
        <v>84</v>
      </c>
      <c r="AY1023" s="270" t="s">
        <v>164</v>
      </c>
    </row>
    <row r="1024" s="2" customFormat="1" ht="33" customHeight="1">
      <c r="A1024" s="39"/>
      <c r="B1024" s="40"/>
      <c r="C1024" s="219" t="s">
        <v>1246</v>
      </c>
      <c r="D1024" s="219" t="s">
        <v>166</v>
      </c>
      <c r="E1024" s="220" t="s">
        <v>1247</v>
      </c>
      <c r="F1024" s="221" t="s">
        <v>1248</v>
      </c>
      <c r="G1024" s="222" t="s">
        <v>188</v>
      </c>
      <c r="H1024" s="223">
        <v>184.01900000000001</v>
      </c>
      <c r="I1024" s="224"/>
      <c r="J1024" s="225">
        <f>ROUND(I1024*H1024,2)</f>
        <v>0</v>
      </c>
      <c r="K1024" s="221" t="s">
        <v>170</v>
      </c>
      <c r="L1024" s="45"/>
      <c r="M1024" s="226" t="s">
        <v>1</v>
      </c>
      <c r="N1024" s="227" t="s">
        <v>41</v>
      </c>
      <c r="O1024" s="92"/>
      <c r="P1024" s="228">
        <f>O1024*H1024</f>
        <v>0</v>
      </c>
      <c r="Q1024" s="228">
        <v>0.0075500000000000003</v>
      </c>
      <c r="R1024" s="228">
        <f>Q1024*H1024</f>
        <v>1.3893434500000002</v>
      </c>
      <c r="S1024" s="228">
        <v>0</v>
      </c>
      <c r="T1024" s="229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0" t="s">
        <v>237</v>
      </c>
      <c r="AT1024" s="230" t="s">
        <v>166</v>
      </c>
      <c r="AU1024" s="230" t="s">
        <v>86</v>
      </c>
      <c r="AY1024" s="18" t="s">
        <v>164</v>
      </c>
      <c r="BE1024" s="231">
        <f>IF(N1024="základní",J1024,0)</f>
        <v>0</v>
      </c>
      <c r="BF1024" s="231">
        <f>IF(N1024="snížená",J1024,0)</f>
        <v>0</v>
      </c>
      <c r="BG1024" s="231">
        <f>IF(N1024="zákl. přenesená",J1024,0)</f>
        <v>0</v>
      </c>
      <c r="BH1024" s="231">
        <f>IF(N1024="sníž. přenesená",J1024,0)</f>
        <v>0</v>
      </c>
      <c r="BI1024" s="231">
        <f>IF(N1024="nulová",J1024,0)</f>
        <v>0</v>
      </c>
      <c r="BJ1024" s="18" t="s">
        <v>84</v>
      </c>
      <c r="BK1024" s="231">
        <f>ROUND(I1024*H1024,2)</f>
        <v>0</v>
      </c>
      <c r="BL1024" s="18" t="s">
        <v>237</v>
      </c>
      <c r="BM1024" s="230" t="s">
        <v>1249</v>
      </c>
    </row>
    <row r="1025" s="2" customFormat="1">
      <c r="A1025" s="39"/>
      <c r="B1025" s="40"/>
      <c r="C1025" s="41"/>
      <c r="D1025" s="232" t="s">
        <v>173</v>
      </c>
      <c r="E1025" s="41"/>
      <c r="F1025" s="233" t="s">
        <v>1250</v>
      </c>
      <c r="G1025" s="41"/>
      <c r="H1025" s="41"/>
      <c r="I1025" s="234"/>
      <c r="J1025" s="41"/>
      <c r="K1025" s="41"/>
      <c r="L1025" s="45"/>
      <c r="M1025" s="235"/>
      <c r="N1025" s="236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173</v>
      </c>
      <c r="AU1025" s="18" t="s">
        <v>86</v>
      </c>
    </row>
    <row r="1026" s="2" customFormat="1">
      <c r="A1026" s="39"/>
      <c r="B1026" s="40"/>
      <c r="C1026" s="41"/>
      <c r="D1026" s="237" t="s">
        <v>175</v>
      </c>
      <c r="E1026" s="41"/>
      <c r="F1026" s="238" t="s">
        <v>1251</v>
      </c>
      <c r="G1026" s="41"/>
      <c r="H1026" s="41"/>
      <c r="I1026" s="234"/>
      <c r="J1026" s="41"/>
      <c r="K1026" s="41"/>
      <c r="L1026" s="45"/>
      <c r="M1026" s="235"/>
      <c r="N1026" s="236"/>
      <c r="O1026" s="92"/>
      <c r="P1026" s="92"/>
      <c r="Q1026" s="92"/>
      <c r="R1026" s="92"/>
      <c r="S1026" s="92"/>
      <c r="T1026" s="93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T1026" s="18" t="s">
        <v>175</v>
      </c>
      <c r="AU1026" s="18" t="s">
        <v>86</v>
      </c>
    </row>
    <row r="1027" s="13" customFormat="1">
      <c r="A1027" s="13"/>
      <c r="B1027" s="239"/>
      <c r="C1027" s="240"/>
      <c r="D1027" s="232" t="s">
        <v>177</v>
      </c>
      <c r="E1027" s="241" t="s">
        <v>1</v>
      </c>
      <c r="F1027" s="242" t="s">
        <v>1229</v>
      </c>
      <c r="G1027" s="240"/>
      <c r="H1027" s="241" t="s">
        <v>1</v>
      </c>
      <c r="I1027" s="243"/>
      <c r="J1027" s="240"/>
      <c r="K1027" s="240"/>
      <c r="L1027" s="244"/>
      <c r="M1027" s="245"/>
      <c r="N1027" s="246"/>
      <c r="O1027" s="246"/>
      <c r="P1027" s="246"/>
      <c r="Q1027" s="246"/>
      <c r="R1027" s="246"/>
      <c r="S1027" s="246"/>
      <c r="T1027" s="247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48" t="s">
        <v>177</v>
      </c>
      <c r="AU1027" s="248" t="s">
        <v>86</v>
      </c>
      <c r="AV1027" s="13" t="s">
        <v>84</v>
      </c>
      <c r="AW1027" s="13" t="s">
        <v>32</v>
      </c>
      <c r="AX1027" s="13" t="s">
        <v>76</v>
      </c>
      <c r="AY1027" s="248" t="s">
        <v>164</v>
      </c>
    </row>
    <row r="1028" s="14" customFormat="1">
      <c r="A1028" s="14"/>
      <c r="B1028" s="249"/>
      <c r="C1028" s="250"/>
      <c r="D1028" s="232" t="s">
        <v>177</v>
      </c>
      <c r="E1028" s="251" t="s">
        <v>1</v>
      </c>
      <c r="F1028" s="252" t="s">
        <v>1230</v>
      </c>
      <c r="G1028" s="250"/>
      <c r="H1028" s="253">
        <v>128.78100000000001</v>
      </c>
      <c r="I1028" s="254"/>
      <c r="J1028" s="250"/>
      <c r="K1028" s="250"/>
      <c r="L1028" s="255"/>
      <c r="M1028" s="256"/>
      <c r="N1028" s="257"/>
      <c r="O1028" s="257"/>
      <c r="P1028" s="257"/>
      <c r="Q1028" s="257"/>
      <c r="R1028" s="257"/>
      <c r="S1028" s="257"/>
      <c r="T1028" s="258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9" t="s">
        <v>177</v>
      </c>
      <c r="AU1028" s="259" t="s">
        <v>86</v>
      </c>
      <c r="AV1028" s="14" t="s">
        <v>86</v>
      </c>
      <c r="AW1028" s="14" t="s">
        <v>32</v>
      </c>
      <c r="AX1028" s="14" t="s">
        <v>76</v>
      </c>
      <c r="AY1028" s="259" t="s">
        <v>164</v>
      </c>
    </row>
    <row r="1029" s="14" customFormat="1">
      <c r="A1029" s="14"/>
      <c r="B1029" s="249"/>
      <c r="C1029" s="250"/>
      <c r="D1029" s="232" t="s">
        <v>177</v>
      </c>
      <c r="E1029" s="251" t="s">
        <v>1</v>
      </c>
      <c r="F1029" s="252" t="s">
        <v>1231</v>
      </c>
      <c r="G1029" s="250"/>
      <c r="H1029" s="253">
        <v>36.607999999999997</v>
      </c>
      <c r="I1029" s="254"/>
      <c r="J1029" s="250"/>
      <c r="K1029" s="250"/>
      <c r="L1029" s="255"/>
      <c r="M1029" s="256"/>
      <c r="N1029" s="257"/>
      <c r="O1029" s="257"/>
      <c r="P1029" s="257"/>
      <c r="Q1029" s="257"/>
      <c r="R1029" s="257"/>
      <c r="S1029" s="257"/>
      <c r="T1029" s="258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9" t="s">
        <v>177</v>
      </c>
      <c r="AU1029" s="259" t="s">
        <v>86</v>
      </c>
      <c r="AV1029" s="14" t="s">
        <v>86</v>
      </c>
      <c r="AW1029" s="14" t="s">
        <v>32</v>
      </c>
      <c r="AX1029" s="14" t="s">
        <v>76</v>
      </c>
      <c r="AY1029" s="259" t="s">
        <v>164</v>
      </c>
    </row>
    <row r="1030" s="13" customFormat="1">
      <c r="A1030" s="13"/>
      <c r="B1030" s="239"/>
      <c r="C1030" s="240"/>
      <c r="D1030" s="232" t="s">
        <v>177</v>
      </c>
      <c r="E1030" s="241" t="s">
        <v>1</v>
      </c>
      <c r="F1030" s="242" t="s">
        <v>1232</v>
      </c>
      <c r="G1030" s="240"/>
      <c r="H1030" s="241" t="s">
        <v>1</v>
      </c>
      <c r="I1030" s="243"/>
      <c r="J1030" s="240"/>
      <c r="K1030" s="240"/>
      <c r="L1030" s="244"/>
      <c r="M1030" s="245"/>
      <c r="N1030" s="246"/>
      <c r="O1030" s="246"/>
      <c r="P1030" s="246"/>
      <c r="Q1030" s="246"/>
      <c r="R1030" s="246"/>
      <c r="S1030" s="246"/>
      <c r="T1030" s="247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8" t="s">
        <v>177</v>
      </c>
      <c r="AU1030" s="248" t="s">
        <v>86</v>
      </c>
      <c r="AV1030" s="13" t="s">
        <v>84</v>
      </c>
      <c r="AW1030" s="13" t="s">
        <v>32</v>
      </c>
      <c r="AX1030" s="13" t="s">
        <v>76</v>
      </c>
      <c r="AY1030" s="248" t="s">
        <v>164</v>
      </c>
    </row>
    <row r="1031" s="14" customFormat="1">
      <c r="A1031" s="14"/>
      <c r="B1031" s="249"/>
      <c r="C1031" s="250"/>
      <c r="D1031" s="232" t="s">
        <v>177</v>
      </c>
      <c r="E1031" s="251" t="s">
        <v>1</v>
      </c>
      <c r="F1031" s="252" t="s">
        <v>1233</v>
      </c>
      <c r="G1031" s="250"/>
      <c r="H1031" s="253">
        <v>18.629999999999999</v>
      </c>
      <c r="I1031" s="254"/>
      <c r="J1031" s="250"/>
      <c r="K1031" s="250"/>
      <c r="L1031" s="255"/>
      <c r="M1031" s="256"/>
      <c r="N1031" s="257"/>
      <c r="O1031" s="257"/>
      <c r="P1031" s="257"/>
      <c r="Q1031" s="257"/>
      <c r="R1031" s="257"/>
      <c r="S1031" s="257"/>
      <c r="T1031" s="258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9" t="s">
        <v>177</v>
      </c>
      <c r="AU1031" s="259" t="s">
        <v>86</v>
      </c>
      <c r="AV1031" s="14" t="s">
        <v>86</v>
      </c>
      <c r="AW1031" s="14" t="s">
        <v>32</v>
      </c>
      <c r="AX1031" s="14" t="s">
        <v>76</v>
      </c>
      <c r="AY1031" s="259" t="s">
        <v>164</v>
      </c>
    </row>
    <row r="1032" s="15" customFormat="1">
      <c r="A1032" s="15"/>
      <c r="B1032" s="260"/>
      <c r="C1032" s="261"/>
      <c r="D1032" s="232" t="s">
        <v>177</v>
      </c>
      <c r="E1032" s="262" t="s">
        <v>1</v>
      </c>
      <c r="F1032" s="263" t="s">
        <v>179</v>
      </c>
      <c r="G1032" s="261"/>
      <c r="H1032" s="264">
        <v>184.01900000000001</v>
      </c>
      <c r="I1032" s="265"/>
      <c r="J1032" s="261"/>
      <c r="K1032" s="261"/>
      <c r="L1032" s="266"/>
      <c r="M1032" s="267"/>
      <c r="N1032" s="268"/>
      <c r="O1032" s="268"/>
      <c r="P1032" s="268"/>
      <c r="Q1032" s="268"/>
      <c r="R1032" s="268"/>
      <c r="S1032" s="268"/>
      <c r="T1032" s="269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70" t="s">
        <v>177</v>
      </c>
      <c r="AU1032" s="270" t="s">
        <v>86</v>
      </c>
      <c r="AV1032" s="15" t="s">
        <v>171</v>
      </c>
      <c r="AW1032" s="15" t="s">
        <v>32</v>
      </c>
      <c r="AX1032" s="15" t="s">
        <v>84</v>
      </c>
      <c r="AY1032" s="270" t="s">
        <v>164</v>
      </c>
    </row>
    <row r="1033" s="2" customFormat="1" ht="24.15" customHeight="1">
      <c r="A1033" s="39"/>
      <c r="B1033" s="40"/>
      <c r="C1033" s="271" t="s">
        <v>1252</v>
      </c>
      <c r="D1033" s="271" t="s">
        <v>244</v>
      </c>
      <c r="E1033" s="272" t="s">
        <v>1253</v>
      </c>
      <c r="F1033" s="273" t="s">
        <v>1254</v>
      </c>
      <c r="G1033" s="274" t="s">
        <v>188</v>
      </c>
      <c r="H1033" s="275">
        <v>211.62200000000001</v>
      </c>
      <c r="I1033" s="276"/>
      <c r="J1033" s="277">
        <f>ROUND(I1033*H1033,2)</f>
        <v>0</v>
      </c>
      <c r="K1033" s="273" t="s">
        <v>170</v>
      </c>
      <c r="L1033" s="278"/>
      <c r="M1033" s="279" t="s">
        <v>1</v>
      </c>
      <c r="N1033" s="280" t="s">
        <v>41</v>
      </c>
      <c r="O1033" s="92"/>
      <c r="P1033" s="228">
        <f>O1033*H1033</f>
        <v>0</v>
      </c>
      <c r="Q1033" s="228">
        <v>0.018409999999999999</v>
      </c>
      <c r="R1033" s="228">
        <f>Q1033*H1033</f>
        <v>3.8959610200000001</v>
      </c>
      <c r="S1033" s="228">
        <v>0</v>
      </c>
      <c r="T1033" s="229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0" t="s">
        <v>291</v>
      </c>
      <c r="AT1033" s="230" t="s">
        <v>244</v>
      </c>
      <c r="AU1033" s="230" t="s">
        <v>86</v>
      </c>
      <c r="AY1033" s="18" t="s">
        <v>164</v>
      </c>
      <c r="BE1033" s="231">
        <f>IF(N1033="základní",J1033,0)</f>
        <v>0</v>
      </c>
      <c r="BF1033" s="231">
        <f>IF(N1033="snížená",J1033,0)</f>
        <v>0</v>
      </c>
      <c r="BG1033" s="231">
        <f>IF(N1033="zákl. přenesená",J1033,0)</f>
        <v>0</v>
      </c>
      <c r="BH1033" s="231">
        <f>IF(N1033="sníž. přenesená",J1033,0)</f>
        <v>0</v>
      </c>
      <c r="BI1033" s="231">
        <f>IF(N1033="nulová",J1033,0)</f>
        <v>0</v>
      </c>
      <c r="BJ1033" s="18" t="s">
        <v>84</v>
      </c>
      <c r="BK1033" s="231">
        <f>ROUND(I1033*H1033,2)</f>
        <v>0</v>
      </c>
      <c r="BL1033" s="18" t="s">
        <v>237</v>
      </c>
      <c r="BM1033" s="230" t="s">
        <v>1255</v>
      </c>
    </row>
    <row r="1034" s="2" customFormat="1">
      <c r="A1034" s="39"/>
      <c r="B1034" s="40"/>
      <c r="C1034" s="41"/>
      <c r="D1034" s="232" t="s">
        <v>173</v>
      </c>
      <c r="E1034" s="41"/>
      <c r="F1034" s="233" t="s">
        <v>1254</v>
      </c>
      <c r="G1034" s="41"/>
      <c r="H1034" s="41"/>
      <c r="I1034" s="234"/>
      <c r="J1034" s="41"/>
      <c r="K1034" s="41"/>
      <c r="L1034" s="45"/>
      <c r="M1034" s="235"/>
      <c r="N1034" s="236"/>
      <c r="O1034" s="92"/>
      <c r="P1034" s="92"/>
      <c r="Q1034" s="92"/>
      <c r="R1034" s="92"/>
      <c r="S1034" s="92"/>
      <c r="T1034" s="93"/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T1034" s="18" t="s">
        <v>173</v>
      </c>
      <c r="AU1034" s="18" t="s">
        <v>86</v>
      </c>
    </row>
    <row r="1035" s="14" customFormat="1">
      <c r="A1035" s="14"/>
      <c r="B1035" s="249"/>
      <c r="C1035" s="250"/>
      <c r="D1035" s="232" t="s">
        <v>177</v>
      </c>
      <c r="E1035" s="250"/>
      <c r="F1035" s="252" t="s">
        <v>1256</v>
      </c>
      <c r="G1035" s="250"/>
      <c r="H1035" s="253">
        <v>211.62200000000001</v>
      </c>
      <c r="I1035" s="254"/>
      <c r="J1035" s="250"/>
      <c r="K1035" s="250"/>
      <c r="L1035" s="255"/>
      <c r="M1035" s="256"/>
      <c r="N1035" s="257"/>
      <c r="O1035" s="257"/>
      <c r="P1035" s="257"/>
      <c r="Q1035" s="257"/>
      <c r="R1035" s="257"/>
      <c r="S1035" s="257"/>
      <c r="T1035" s="258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9" t="s">
        <v>177</v>
      </c>
      <c r="AU1035" s="259" t="s">
        <v>86</v>
      </c>
      <c r="AV1035" s="14" t="s">
        <v>86</v>
      </c>
      <c r="AW1035" s="14" t="s">
        <v>4</v>
      </c>
      <c r="AX1035" s="14" t="s">
        <v>84</v>
      </c>
      <c r="AY1035" s="259" t="s">
        <v>164</v>
      </c>
    </row>
    <row r="1036" s="2" customFormat="1" ht="24.15" customHeight="1">
      <c r="A1036" s="39"/>
      <c r="B1036" s="40"/>
      <c r="C1036" s="219" t="s">
        <v>1257</v>
      </c>
      <c r="D1036" s="219" t="s">
        <v>166</v>
      </c>
      <c r="E1036" s="220" t="s">
        <v>1258</v>
      </c>
      <c r="F1036" s="221" t="s">
        <v>1259</v>
      </c>
      <c r="G1036" s="222" t="s">
        <v>818</v>
      </c>
      <c r="H1036" s="292"/>
      <c r="I1036" s="224"/>
      <c r="J1036" s="225">
        <f>ROUND(I1036*H1036,2)</f>
        <v>0</v>
      </c>
      <c r="K1036" s="221" t="s">
        <v>170</v>
      </c>
      <c r="L1036" s="45"/>
      <c r="M1036" s="226" t="s">
        <v>1</v>
      </c>
      <c r="N1036" s="227" t="s">
        <v>41</v>
      </c>
      <c r="O1036" s="92"/>
      <c r="P1036" s="228">
        <f>O1036*H1036</f>
        <v>0</v>
      </c>
      <c r="Q1036" s="228">
        <v>0</v>
      </c>
      <c r="R1036" s="228">
        <f>Q1036*H1036</f>
        <v>0</v>
      </c>
      <c r="S1036" s="228">
        <v>0</v>
      </c>
      <c r="T1036" s="229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0" t="s">
        <v>237</v>
      </c>
      <c r="AT1036" s="230" t="s">
        <v>166</v>
      </c>
      <c r="AU1036" s="230" t="s">
        <v>86</v>
      </c>
      <c r="AY1036" s="18" t="s">
        <v>164</v>
      </c>
      <c r="BE1036" s="231">
        <f>IF(N1036="základní",J1036,0)</f>
        <v>0</v>
      </c>
      <c r="BF1036" s="231">
        <f>IF(N1036="snížená",J1036,0)</f>
        <v>0</v>
      </c>
      <c r="BG1036" s="231">
        <f>IF(N1036="zákl. přenesená",J1036,0)</f>
        <v>0</v>
      </c>
      <c r="BH1036" s="231">
        <f>IF(N1036="sníž. přenesená",J1036,0)</f>
        <v>0</v>
      </c>
      <c r="BI1036" s="231">
        <f>IF(N1036="nulová",J1036,0)</f>
        <v>0</v>
      </c>
      <c r="BJ1036" s="18" t="s">
        <v>84</v>
      </c>
      <c r="BK1036" s="231">
        <f>ROUND(I1036*H1036,2)</f>
        <v>0</v>
      </c>
      <c r="BL1036" s="18" t="s">
        <v>237</v>
      </c>
      <c r="BM1036" s="230" t="s">
        <v>1260</v>
      </c>
    </row>
    <row r="1037" s="2" customFormat="1">
      <c r="A1037" s="39"/>
      <c r="B1037" s="40"/>
      <c r="C1037" s="41"/>
      <c r="D1037" s="232" t="s">
        <v>173</v>
      </c>
      <c r="E1037" s="41"/>
      <c r="F1037" s="233" t="s">
        <v>1261</v>
      </c>
      <c r="G1037" s="41"/>
      <c r="H1037" s="41"/>
      <c r="I1037" s="234"/>
      <c r="J1037" s="41"/>
      <c r="K1037" s="41"/>
      <c r="L1037" s="45"/>
      <c r="M1037" s="235"/>
      <c r="N1037" s="236"/>
      <c r="O1037" s="92"/>
      <c r="P1037" s="92"/>
      <c r="Q1037" s="92"/>
      <c r="R1037" s="92"/>
      <c r="S1037" s="92"/>
      <c r="T1037" s="93"/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T1037" s="18" t="s">
        <v>173</v>
      </c>
      <c r="AU1037" s="18" t="s">
        <v>86</v>
      </c>
    </row>
    <row r="1038" s="2" customFormat="1">
      <c r="A1038" s="39"/>
      <c r="B1038" s="40"/>
      <c r="C1038" s="41"/>
      <c r="D1038" s="237" t="s">
        <v>175</v>
      </c>
      <c r="E1038" s="41"/>
      <c r="F1038" s="238" t="s">
        <v>1262</v>
      </c>
      <c r="G1038" s="41"/>
      <c r="H1038" s="41"/>
      <c r="I1038" s="234"/>
      <c r="J1038" s="41"/>
      <c r="K1038" s="41"/>
      <c r="L1038" s="45"/>
      <c r="M1038" s="235"/>
      <c r="N1038" s="236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175</v>
      </c>
      <c r="AU1038" s="18" t="s">
        <v>86</v>
      </c>
    </row>
    <row r="1039" s="12" customFormat="1" ht="22.8" customHeight="1">
      <c r="A1039" s="12"/>
      <c r="B1039" s="203"/>
      <c r="C1039" s="204"/>
      <c r="D1039" s="205" t="s">
        <v>75</v>
      </c>
      <c r="E1039" s="217" t="s">
        <v>1263</v>
      </c>
      <c r="F1039" s="217" t="s">
        <v>1264</v>
      </c>
      <c r="G1039" s="204"/>
      <c r="H1039" s="204"/>
      <c r="I1039" s="207"/>
      <c r="J1039" s="218">
        <f>BK1039</f>
        <v>0</v>
      </c>
      <c r="K1039" s="204"/>
      <c r="L1039" s="209"/>
      <c r="M1039" s="210"/>
      <c r="N1039" s="211"/>
      <c r="O1039" s="211"/>
      <c r="P1039" s="212">
        <f>SUM(P1040:P1055)</f>
        <v>0</v>
      </c>
      <c r="Q1039" s="211"/>
      <c r="R1039" s="212">
        <f>SUM(R1040:R1055)</f>
        <v>0.067676399999999998</v>
      </c>
      <c r="S1039" s="211"/>
      <c r="T1039" s="213">
        <f>SUM(T1040:T1055)</f>
        <v>0</v>
      </c>
      <c r="U1039" s="12"/>
      <c r="V1039" s="12"/>
      <c r="W1039" s="12"/>
      <c r="X1039" s="12"/>
      <c r="Y1039" s="12"/>
      <c r="Z1039" s="12"/>
      <c r="AA1039" s="12"/>
      <c r="AB1039" s="12"/>
      <c r="AC1039" s="12"/>
      <c r="AD1039" s="12"/>
      <c r="AE1039" s="12"/>
      <c r="AR1039" s="214" t="s">
        <v>86</v>
      </c>
      <c r="AT1039" s="215" t="s">
        <v>75</v>
      </c>
      <c r="AU1039" s="215" t="s">
        <v>84</v>
      </c>
      <c r="AY1039" s="214" t="s">
        <v>164</v>
      </c>
      <c r="BK1039" s="216">
        <f>SUM(BK1040:BK1055)</f>
        <v>0</v>
      </c>
    </row>
    <row r="1040" s="2" customFormat="1" ht="21.75" customHeight="1">
      <c r="A1040" s="39"/>
      <c r="B1040" s="40"/>
      <c r="C1040" s="219" t="s">
        <v>1265</v>
      </c>
      <c r="D1040" s="219" t="s">
        <v>166</v>
      </c>
      <c r="E1040" s="220" t="s">
        <v>1266</v>
      </c>
      <c r="F1040" s="221" t="s">
        <v>1267</v>
      </c>
      <c r="G1040" s="222" t="s">
        <v>188</v>
      </c>
      <c r="H1040" s="223">
        <v>187.99000000000001</v>
      </c>
      <c r="I1040" s="224"/>
      <c r="J1040" s="225">
        <f>ROUND(I1040*H1040,2)</f>
        <v>0</v>
      </c>
      <c r="K1040" s="221" t="s">
        <v>170</v>
      </c>
      <c r="L1040" s="45"/>
      <c r="M1040" s="226" t="s">
        <v>1</v>
      </c>
      <c r="N1040" s="227" t="s">
        <v>41</v>
      </c>
      <c r="O1040" s="92"/>
      <c r="P1040" s="228">
        <f>O1040*H1040</f>
        <v>0</v>
      </c>
      <c r="Q1040" s="228">
        <v>0</v>
      </c>
      <c r="R1040" s="228">
        <f>Q1040*H1040</f>
        <v>0</v>
      </c>
      <c r="S1040" s="228">
        <v>0</v>
      </c>
      <c r="T1040" s="229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0" t="s">
        <v>237</v>
      </c>
      <c r="AT1040" s="230" t="s">
        <v>166</v>
      </c>
      <c r="AU1040" s="230" t="s">
        <v>86</v>
      </c>
      <c r="AY1040" s="18" t="s">
        <v>164</v>
      </c>
      <c r="BE1040" s="231">
        <f>IF(N1040="základní",J1040,0)</f>
        <v>0</v>
      </c>
      <c r="BF1040" s="231">
        <f>IF(N1040="snížená",J1040,0)</f>
        <v>0</v>
      </c>
      <c r="BG1040" s="231">
        <f>IF(N1040="zákl. přenesená",J1040,0)</f>
        <v>0</v>
      </c>
      <c r="BH1040" s="231">
        <f>IF(N1040="sníž. přenesená",J1040,0)</f>
        <v>0</v>
      </c>
      <c r="BI1040" s="231">
        <f>IF(N1040="nulová",J1040,0)</f>
        <v>0</v>
      </c>
      <c r="BJ1040" s="18" t="s">
        <v>84</v>
      </c>
      <c r="BK1040" s="231">
        <f>ROUND(I1040*H1040,2)</f>
        <v>0</v>
      </c>
      <c r="BL1040" s="18" t="s">
        <v>237</v>
      </c>
      <c r="BM1040" s="230" t="s">
        <v>1268</v>
      </c>
    </row>
    <row r="1041" s="2" customFormat="1">
      <c r="A1041" s="39"/>
      <c r="B1041" s="40"/>
      <c r="C1041" s="41"/>
      <c r="D1041" s="232" t="s">
        <v>173</v>
      </c>
      <c r="E1041" s="41"/>
      <c r="F1041" s="233" t="s">
        <v>1269</v>
      </c>
      <c r="G1041" s="41"/>
      <c r="H1041" s="41"/>
      <c r="I1041" s="234"/>
      <c r="J1041" s="41"/>
      <c r="K1041" s="41"/>
      <c r="L1041" s="45"/>
      <c r="M1041" s="235"/>
      <c r="N1041" s="236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173</v>
      </c>
      <c r="AU1041" s="18" t="s">
        <v>86</v>
      </c>
    </row>
    <row r="1042" s="2" customFormat="1">
      <c r="A1042" s="39"/>
      <c r="B1042" s="40"/>
      <c r="C1042" s="41"/>
      <c r="D1042" s="237" t="s">
        <v>175</v>
      </c>
      <c r="E1042" s="41"/>
      <c r="F1042" s="238" t="s">
        <v>1270</v>
      </c>
      <c r="G1042" s="41"/>
      <c r="H1042" s="41"/>
      <c r="I1042" s="234"/>
      <c r="J1042" s="41"/>
      <c r="K1042" s="41"/>
      <c r="L1042" s="45"/>
      <c r="M1042" s="235"/>
      <c r="N1042" s="236"/>
      <c r="O1042" s="92"/>
      <c r="P1042" s="92"/>
      <c r="Q1042" s="92"/>
      <c r="R1042" s="92"/>
      <c r="S1042" s="92"/>
      <c r="T1042" s="93"/>
      <c r="U1042" s="39"/>
      <c r="V1042" s="39"/>
      <c r="W1042" s="39"/>
      <c r="X1042" s="39"/>
      <c r="Y1042" s="39"/>
      <c r="Z1042" s="39"/>
      <c r="AA1042" s="39"/>
      <c r="AB1042" s="39"/>
      <c r="AC1042" s="39"/>
      <c r="AD1042" s="39"/>
      <c r="AE1042" s="39"/>
      <c r="AT1042" s="18" t="s">
        <v>175</v>
      </c>
      <c r="AU1042" s="18" t="s">
        <v>86</v>
      </c>
    </row>
    <row r="1043" s="13" customFormat="1">
      <c r="A1043" s="13"/>
      <c r="B1043" s="239"/>
      <c r="C1043" s="240"/>
      <c r="D1043" s="232" t="s">
        <v>177</v>
      </c>
      <c r="E1043" s="241" t="s">
        <v>1</v>
      </c>
      <c r="F1043" s="242" t="s">
        <v>1271</v>
      </c>
      <c r="G1043" s="240"/>
      <c r="H1043" s="241" t="s">
        <v>1</v>
      </c>
      <c r="I1043" s="243"/>
      <c r="J1043" s="240"/>
      <c r="K1043" s="240"/>
      <c r="L1043" s="244"/>
      <c r="M1043" s="245"/>
      <c r="N1043" s="246"/>
      <c r="O1043" s="246"/>
      <c r="P1043" s="246"/>
      <c r="Q1043" s="246"/>
      <c r="R1043" s="246"/>
      <c r="S1043" s="246"/>
      <c r="T1043" s="247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8" t="s">
        <v>177</v>
      </c>
      <c r="AU1043" s="248" t="s">
        <v>86</v>
      </c>
      <c r="AV1043" s="13" t="s">
        <v>84</v>
      </c>
      <c r="AW1043" s="13" t="s">
        <v>32</v>
      </c>
      <c r="AX1043" s="13" t="s">
        <v>76</v>
      </c>
      <c r="AY1043" s="248" t="s">
        <v>164</v>
      </c>
    </row>
    <row r="1044" s="14" customFormat="1">
      <c r="A1044" s="14"/>
      <c r="B1044" s="249"/>
      <c r="C1044" s="250"/>
      <c r="D1044" s="232" t="s">
        <v>177</v>
      </c>
      <c r="E1044" s="251" t="s">
        <v>1</v>
      </c>
      <c r="F1044" s="252" t="s">
        <v>1272</v>
      </c>
      <c r="G1044" s="250"/>
      <c r="H1044" s="253">
        <v>187.99000000000001</v>
      </c>
      <c r="I1044" s="254"/>
      <c r="J1044" s="250"/>
      <c r="K1044" s="250"/>
      <c r="L1044" s="255"/>
      <c r="M1044" s="256"/>
      <c r="N1044" s="257"/>
      <c r="O1044" s="257"/>
      <c r="P1044" s="257"/>
      <c r="Q1044" s="257"/>
      <c r="R1044" s="257"/>
      <c r="S1044" s="257"/>
      <c r="T1044" s="258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9" t="s">
        <v>177</v>
      </c>
      <c r="AU1044" s="259" t="s">
        <v>86</v>
      </c>
      <c r="AV1044" s="14" t="s">
        <v>86</v>
      </c>
      <c r="AW1044" s="14" t="s">
        <v>32</v>
      </c>
      <c r="AX1044" s="14" t="s">
        <v>76</v>
      </c>
      <c r="AY1044" s="259" t="s">
        <v>164</v>
      </c>
    </row>
    <row r="1045" s="15" customFormat="1">
      <c r="A1045" s="15"/>
      <c r="B1045" s="260"/>
      <c r="C1045" s="261"/>
      <c r="D1045" s="232" t="s">
        <v>177</v>
      </c>
      <c r="E1045" s="262" t="s">
        <v>1</v>
      </c>
      <c r="F1045" s="263" t="s">
        <v>179</v>
      </c>
      <c r="G1045" s="261"/>
      <c r="H1045" s="264">
        <v>187.99000000000001</v>
      </c>
      <c r="I1045" s="265"/>
      <c r="J1045" s="261"/>
      <c r="K1045" s="261"/>
      <c r="L1045" s="266"/>
      <c r="M1045" s="267"/>
      <c r="N1045" s="268"/>
      <c r="O1045" s="268"/>
      <c r="P1045" s="268"/>
      <c r="Q1045" s="268"/>
      <c r="R1045" s="268"/>
      <c r="S1045" s="268"/>
      <c r="T1045" s="269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70" t="s">
        <v>177</v>
      </c>
      <c r="AU1045" s="270" t="s">
        <v>86</v>
      </c>
      <c r="AV1045" s="15" t="s">
        <v>171</v>
      </c>
      <c r="AW1045" s="15" t="s">
        <v>32</v>
      </c>
      <c r="AX1045" s="15" t="s">
        <v>84</v>
      </c>
      <c r="AY1045" s="270" t="s">
        <v>164</v>
      </c>
    </row>
    <row r="1046" s="2" customFormat="1" ht="16.5" customHeight="1">
      <c r="A1046" s="39"/>
      <c r="B1046" s="40"/>
      <c r="C1046" s="219" t="s">
        <v>1273</v>
      </c>
      <c r="D1046" s="219" t="s">
        <v>166</v>
      </c>
      <c r="E1046" s="220" t="s">
        <v>1274</v>
      </c>
      <c r="F1046" s="221" t="s">
        <v>1275</v>
      </c>
      <c r="G1046" s="222" t="s">
        <v>188</v>
      </c>
      <c r="H1046" s="223">
        <v>187.99000000000001</v>
      </c>
      <c r="I1046" s="224"/>
      <c r="J1046" s="225">
        <f>ROUND(I1046*H1046,2)</f>
        <v>0</v>
      </c>
      <c r="K1046" s="221" t="s">
        <v>1</v>
      </c>
      <c r="L1046" s="45"/>
      <c r="M1046" s="226" t="s">
        <v>1</v>
      </c>
      <c r="N1046" s="227" t="s">
        <v>41</v>
      </c>
      <c r="O1046" s="92"/>
      <c r="P1046" s="228">
        <f>O1046*H1046</f>
        <v>0</v>
      </c>
      <c r="Q1046" s="228">
        <v>0.00017000000000000001</v>
      </c>
      <c r="R1046" s="228">
        <f>Q1046*H1046</f>
        <v>0.031958300000000002</v>
      </c>
      <c r="S1046" s="228">
        <v>0</v>
      </c>
      <c r="T1046" s="229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30" t="s">
        <v>237</v>
      </c>
      <c r="AT1046" s="230" t="s">
        <v>166</v>
      </c>
      <c r="AU1046" s="230" t="s">
        <v>86</v>
      </c>
      <c r="AY1046" s="18" t="s">
        <v>164</v>
      </c>
      <c r="BE1046" s="231">
        <f>IF(N1046="základní",J1046,0)</f>
        <v>0</v>
      </c>
      <c r="BF1046" s="231">
        <f>IF(N1046="snížená",J1046,0)</f>
        <v>0</v>
      </c>
      <c r="BG1046" s="231">
        <f>IF(N1046="zákl. přenesená",J1046,0)</f>
        <v>0</v>
      </c>
      <c r="BH1046" s="231">
        <f>IF(N1046="sníž. přenesená",J1046,0)</f>
        <v>0</v>
      </c>
      <c r="BI1046" s="231">
        <f>IF(N1046="nulová",J1046,0)</f>
        <v>0</v>
      </c>
      <c r="BJ1046" s="18" t="s">
        <v>84</v>
      </c>
      <c r="BK1046" s="231">
        <f>ROUND(I1046*H1046,2)</f>
        <v>0</v>
      </c>
      <c r="BL1046" s="18" t="s">
        <v>237</v>
      </c>
      <c r="BM1046" s="230" t="s">
        <v>1276</v>
      </c>
    </row>
    <row r="1047" s="2" customFormat="1">
      <c r="A1047" s="39"/>
      <c r="B1047" s="40"/>
      <c r="C1047" s="41"/>
      <c r="D1047" s="232" t="s">
        <v>173</v>
      </c>
      <c r="E1047" s="41"/>
      <c r="F1047" s="233" t="s">
        <v>1275</v>
      </c>
      <c r="G1047" s="41"/>
      <c r="H1047" s="41"/>
      <c r="I1047" s="234"/>
      <c r="J1047" s="41"/>
      <c r="K1047" s="41"/>
      <c r="L1047" s="45"/>
      <c r="M1047" s="235"/>
      <c r="N1047" s="236"/>
      <c r="O1047" s="92"/>
      <c r="P1047" s="92"/>
      <c r="Q1047" s="92"/>
      <c r="R1047" s="92"/>
      <c r="S1047" s="92"/>
      <c r="T1047" s="93"/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T1047" s="18" t="s">
        <v>173</v>
      </c>
      <c r="AU1047" s="18" t="s">
        <v>86</v>
      </c>
    </row>
    <row r="1048" s="13" customFormat="1">
      <c r="A1048" s="13"/>
      <c r="B1048" s="239"/>
      <c r="C1048" s="240"/>
      <c r="D1048" s="232" t="s">
        <v>177</v>
      </c>
      <c r="E1048" s="241" t="s">
        <v>1</v>
      </c>
      <c r="F1048" s="242" t="s">
        <v>1271</v>
      </c>
      <c r="G1048" s="240"/>
      <c r="H1048" s="241" t="s">
        <v>1</v>
      </c>
      <c r="I1048" s="243"/>
      <c r="J1048" s="240"/>
      <c r="K1048" s="240"/>
      <c r="L1048" s="244"/>
      <c r="M1048" s="245"/>
      <c r="N1048" s="246"/>
      <c r="O1048" s="246"/>
      <c r="P1048" s="246"/>
      <c r="Q1048" s="246"/>
      <c r="R1048" s="246"/>
      <c r="S1048" s="246"/>
      <c r="T1048" s="247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8" t="s">
        <v>177</v>
      </c>
      <c r="AU1048" s="248" t="s">
        <v>86</v>
      </c>
      <c r="AV1048" s="13" t="s">
        <v>84</v>
      </c>
      <c r="AW1048" s="13" t="s">
        <v>32</v>
      </c>
      <c r="AX1048" s="13" t="s">
        <v>76</v>
      </c>
      <c r="AY1048" s="248" t="s">
        <v>164</v>
      </c>
    </row>
    <row r="1049" s="14" customFormat="1">
      <c r="A1049" s="14"/>
      <c r="B1049" s="249"/>
      <c r="C1049" s="250"/>
      <c r="D1049" s="232" t="s">
        <v>177</v>
      </c>
      <c r="E1049" s="251" t="s">
        <v>1</v>
      </c>
      <c r="F1049" s="252" t="s">
        <v>1272</v>
      </c>
      <c r="G1049" s="250"/>
      <c r="H1049" s="253">
        <v>187.99000000000001</v>
      </c>
      <c r="I1049" s="254"/>
      <c r="J1049" s="250"/>
      <c r="K1049" s="250"/>
      <c r="L1049" s="255"/>
      <c r="M1049" s="256"/>
      <c r="N1049" s="257"/>
      <c r="O1049" s="257"/>
      <c r="P1049" s="257"/>
      <c r="Q1049" s="257"/>
      <c r="R1049" s="257"/>
      <c r="S1049" s="257"/>
      <c r="T1049" s="258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9" t="s">
        <v>177</v>
      </c>
      <c r="AU1049" s="259" t="s">
        <v>86</v>
      </c>
      <c r="AV1049" s="14" t="s">
        <v>86</v>
      </c>
      <c r="AW1049" s="14" t="s">
        <v>32</v>
      </c>
      <c r="AX1049" s="14" t="s">
        <v>76</v>
      </c>
      <c r="AY1049" s="259" t="s">
        <v>164</v>
      </c>
    </row>
    <row r="1050" s="15" customFormat="1">
      <c r="A1050" s="15"/>
      <c r="B1050" s="260"/>
      <c r="C1050" s="261"/>
      <c r="D1050" s="232" t="s">
        <v>177</v>
      </c>
      <c r="E1050" s="262" t="s">
        <v>1</v>
      </c>
      <c r="F1050" s="263" t="s">
        <v>179</v>
      </c>
      <c r="G1050" s="261"/>
      <c r="H1050" s="264">
        <v>187.99000000000001</v>
      </c>
      <c r="I1050" s="265"/>
      <c r="J1050" s="261"/>
      <c r="K1050" s="261"/>
      <c r="L1050" s="266"/>
      <c r="M1050" s="267"/>
      <c r="N1050" s="268"/>
      <c r="O1050" s="268"/>
      <c r="P1050" s="268"/>
      <c r="Q1050" s="268"/>
      <c r="R1050" s="268"/>
      <c r="S1050" s="268"/>
      <c r="T1050" s="269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70" t="s">
        <v>177</v>
      </c>
      <c r="AU1050" s="270" t="s">
        <v>86</v>
      </c>
      <c r="AV1050" s="15" t="s">
        <v>171</v>
      </c>
      <c r="AW1050" s="15" t="s">
        <v>32</v>
      </c>
      <c r="AX1050" s="15" t="s">
        <v>84</v>
      </c>
      <c r="AY1050" s="270" t="s">
        <v>164</v>
      </c>
    </row>
    <row r="1051" s="2" customFormat="1" ht="16.5" customHeight="1">
      <c r="A1051" s="39"/>
      <c r="B1051" s="40"/>
      <c r="C1051" s="219" t="s">
        <v>1277</v>
      </c>
      <c r="D1051" s="219" t="s">
        <v>166</v>
      </c>
      <c r="E1051" s="220" t="s">
        <v>1278</v>
      </c>
      <c r="F1051" s="221" t="s">
        <v>1279</v>
      </c>
      <c r="G1051" s="222" t="s">
        <v>188</v>
      </c>
      <c r="H1051" s="223">
        <v>187.99000000000001</v>
      </c>
      <c r="I1051" s="224"/>
      <c r="J1051" s="225">
        <f>ROUND(I1051*H1051,2)</f>
        <v>0</v>
      </c>
      <c r="K1051" s="221" t="s">
        <v>1</v>
      </c>
      <c r="L1051" s="45"/>
      <c r="M1051" s="226" t="s">
        <v>1</v>
      </c>
      <c r="N1051" s="227" t="s">
        <v>41</v>
      </c>
      <c r="O1051" s="92"/>
      <c r="P1051" s="228">
        <f>O1051*H1051</f>
        <v>0</v>
      </c>
      <c r="Q1051" s="228">
        <v>0.00019000000000000001</v>
      </c>
      <c r="R1051" s="228">
        <f>Q1051*H1051</f>
        <v>0.035718100000000003</v>
      </c>
      <c r="S1051" s="228">
        <v>0</v>
      </c>
      <c r="T1051" s="229">
        <f>S1051*H1051</f>
        <v>0</v>
      </c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R1051" s="230" t="s">
        <v>237</v>
      </c>
      <c r="AT1051" s="230" t="s">
        <v>166</v>
      </c>
      <c r="AU1051" s="230" t="s">
        <v>86</v>
      </c>
      <c r="AY1051" s="18" t="s">
        <v>164</v>
      </c>
      <c r="BE1051" s="231">
        <f>IF(N1051="základní",J1051,0)</f>
        <v>0</v>
      </c>
      <c r="BF1051" s="231">
        <f>IF(N1051="snížená",J1051,0)</f>
        <v>0</v>
      </c>
      <c r="BG1051" s="231">
        <f>IF(N1051="zákl. přenesená",J1051,0)</f>
        <v>0</v>
      </c>
      <c r="BH1051" s="231">
        <f>IF(N1051="sníž. přenesená",J1051,0)</f>
        <v>0</v>
      </c>
      <c r="BI1051" s="231">
        <f>IF(N1051="nulová",J1051,0)</f>
        <v>0</v>
      </c>
      <c r="BJ1051" s="18" t="s">
        <v>84</v>
      </c>
      <c r="BK1051" s="231">
        <f>ROUND(I1051*H1051,2)</f>
        <v>0</v>
      </c>
      <c r="BL1051" s="18" t="s">
        <v>237</v>
      </c>
      <c r="BM1051" s="230" t="s">
        <v>1280</v>
      </c>
    </row>
    <row r="1052" s="2" customFormat="1">
      <c r="A1052" s="39"/>
      <c r="B1052" s="40"/>
      <c r="C1052" s="41"/>
      <c r="D1052" s="232" t="s">
        <v>173</v>
      </c>
      <c r="E1052" s="41"/>
      <c r="F1052" s="233" t="s">
        <v>1279</v>
      </c>
      <c r="G1052" s="41"/>
      <c r="H1052" s="41"/>
      <c r="I1052" s="234"/>
      <c r="J1052" s="41"/>
      <c r="K1052" s="41"/>
      <c r="L1052" s="45"/>
      <c r="M1052" s="235"/>
      <c r="N1052" s="236"/>
      <c r="O1052" s="92"/>
      <c r="P1052" s="92"/>
      <c r="Q1052" s="92"/>
      <c r="R1052" s="92"/>
      <c r="S1052" s="92"/>
      <c r="T1052" s="93"/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T1052" s="18" t="s">
        <v>173</v>
      </c>
      <c r="AU1052" s="18" t="s">
        <v>86</v>
      </c>
    </row>
    <row r="1053" s="13" customFormat="1">
      <c r="A1053" s="13"/>
      <c r="B1053" s="239"/>
      <c r="C1053" s="240"/>
      <c r="D1053" s="232" t="s">
        <v>177</v>
      </c>
      <c r="E1053" s="241" t="s">
        <v>1</v>
      </c>
      <c r="F1053" s="242" t="s">
        <v>1271</v>
      </c>
      <c r="G1053" s="240"/>
      <c r="H1053" s="241" t="s">
        <v>1</v>
      </c>
      <c r="I1053" s="243"/>
      <c r="J1053" s="240"/>
      <c r="K1053" s="240"/>
      <c r="L1053" s="244"/>
      <c r="M1053" s="245"/>
      <c r="N1053" s="246"/>
      <c r="O1053" s="246"/>
      <c r="P1053" s="246"/>
      <c r="Q1053" s="246"/>
      <c r="R1053" s="246"/>
      <c r="S1053" s="246"/>
      <c r="T1053" s="247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8" t="s">
        <v>177</v>
      </c>
      <c r="AU1053" s="248" t="s">
        <v>86</v>
      </c>
      <c r="AV1053" s="13" t="s">
        <v>84</v>
      </c>
      <c r="AW1053" s="13" t="s">
        <v>32</v>
      </c>
      <c r="AX1053" s="13" t="s">
        <v>76</v>
      </c>
      <c r="AY1053" s="248" t="s">
        <v>164</v>
      </c>
    </row>
    <row r="1054" s="14" customFormat="1">
      <c r="A1054" s="14"/>
      <c r="B1054" s="249"/>
      <c r="C1054" s="250"/>
      <c r="D1054" s="232" t="s">
        <v>177</v>
      </c>
      <c r="E1054" s="251" t="s">
        <v>1</v>
      </c>
      <c r="F1054" s="252" t="s">
        <v>1272</v>
      </c>
      <c r="G1054" s="250"/>
      <c r="H1054" s="253">
        <v>187.99000000000001</v>
      </c>
      <c r="I1054" s="254"/>
      <c r="J1054" s="250"/>
      <c r="K1054" s="250"/>
      <c r="L1054" s="255"/>
      <c r="M1054" s="256"/>
      <c r="N1054" s="257"/>
      <c r="O1054" s="257"/>
      <c r="P1054" s="257"/>
      <c r="Q1054" s="257"/>
      <c r="R1054" s="257"/>
      <c r="S1054" s="257"/>
      <c r="T1054" s="258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9" t="s">
        <v>177</v>
      </c>
      <c r="AU1054" s="259" t="s">
        <v>86</v>
      </c>
      <c r="AV1054" s="14" t="s">
        <v>86</v>
      </c>
      <c r="AW1054" s="14" t="s">
        <v>32</v>
      </c>
      <c r="AX1054" s="14" t="s">
        <v>76</v>
      </c>
      <c r="AY1054" s="259" t="s">
        <v>164</v>
      </c>
    </row>
    <row r="1055" s="15" customFormat="1">
      <c r="A1055" s="15"/>
      <c r="B1055" s="260"/>
      <c r="C1055" s="261"/>
      <c r="D1055" s="232" t="s">
        <v>177</v>
      </c>
      <c r="E1055" s="262" t="s">
        <v>1</v>
      </c>
      <c r="F1055" s="263" t="s">
        <v>179</v>
      </c>
      <c r="G1055" s="261"/>
      <c r="H1055" s="264">
        <v>187.99000000000001</v>
      </c>
      <c r="I1055" s="265"/>
      <c r="J1055" s="261"/>
      <c r="K1055" s="261"/>
      <c r="L1055" s="266"/>
      <c r="M1055" s="267"/>
      <c r="N1055" s="268"/>
      <c r="O1055" s="268"/>
      <c r="P1055" s="268"/>
      <c r="Q1055" s="268"/>
      <c r="R1055" s="268"/>
      <c r="S1055" s="268"/>
      <c r="T1055" s="269"/>
      <c r="U1055" s="15"/>
      <c r="V1055" s="15"/>
      <c r="W1055" s="15"/>
      <c r="X1055" s="15"/>
      <c r="Y1055" s="15"/>
      <c r="Z1055" s="15"/>
      <c r="AA1055" s="15"/>
      <c r="AB1055" s="15"/>
      <c r="AC1055" s="15"/>
      <c r="AD1055" s="15"/>
      <c r="AE1055" s="15"/>
      <c r="AT1055" s="270" t="s">
        <v>177</v>
      </c>
      <c r="AU1055" s="270" t="s">
        <v>86</v>
      </c>
      <c r="AV1055" s="15" t="s">
        <v>171</v>
      </c>
      <c r="AW1055" s="15" t="s">
        <v>32</v>
      </c>
      <c r="AX1055" s="15" t="s">
        <v>84</v>
      </c>
      <c r="AY1055" s="270" t="s">
        <v>164</v>
      </c>
    </row>
    <row r="1056" s="12" customFormat="1" ht="22.8" customHeight="1">
      <c r="A1056" s="12"/>
      <c r="B1056" s="203"/>
      <c r="C1056" s="204"/>
      <c r="D1056" s="205" t="s">
        <v>75</v>
      </c>
      <c r="E1056" s="217" t="s">
        <v>1281</v>
      </c>
      <c r="F1056" s="217" t="s">
        <v>1282</v>
      </c>
      <c r="G1056" s="204"/>
      <c r="H1056" s="204"/>
      <c r="I1056" s="207"/>
      <c r="J1056" s="218">
        <f>BK1056</f>
        <v>0</v>
      </c>
      <c r="K1056" s="204"/>
      <c r="L1056" s="209"/>
      <c r="M1056" s="210"/>
      <c r="N1056" s="211"/>
      <c r="O1056" s="211"/>
      <c r="P1056" s="212">
        <f>SUM(P1057:P1064)</f>
        <v>0</v>
      </c>
      <c r="Q1056" s="211"/>
      <c r="R1056" s="212">
        <f>SUM(R1057:R1064)</f>
        <v>0</v>
      </c>
      <c r="S1056" s="211"/>
      <c r="T1056" s="213">
        <f>SUM(T1057:T1064)</f>
        <v>0</v>
      </c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R1056" s="214" t="s">
        <v>86</v>
      </c>
      <c r="AT1056" s="215" t="s">
        <v>75</v>
      </c>
      <c r="AU1056" s="215" t="s">
        <v>84</v>
      </c>
      <c r="AY1056" s="214" t="s">
        <v>164</v>
      </c>
      <c r="BK1056" s="216">
        <f>SUM(BK1057:BK1064)</f>
        <v>0</v>
      </c>
    </row>
    <row r="1057" s="2" customFormat="1" ht="24.15" customHeight="1">
      <c r="A1057" s="39"/>
      <c r="B1057" s="40"/>
      <c r="C1057" s="219" t="s">
        <v>1283</v>
      </c>
      <c r="D1057" s="219" t="s">
        <v>166</v>
      </c>
      <c r="E1057" s="220" t="s">
        <v>1284</v>
      </c>
      <c r="F1057" s="221" t="s">
        <v>1285</v>
      </c>
      <c r="G1057" s="222" t="s">
        <v>188</v>
      </c>
      <c r="H1057" s="223">
        <v>928.88999999999999</v>
      </c>
      <c r="I1057" s="224"/>
      <c r="J1057" s="225">
        <f>ROUND(I1057*H1057,2)</f>
        <v>0</v>
      </c>
      <c r="K1057" s="221" t="s">
        <v>170</v>
      </c>
      <c r="L1057" s="45"/>
      <c r="M1057" s="226" t="s">
        <v>1</v>
      </c>
      <c r="N1057" s="227" t="s">
        <v>41</v>
      </c>
      <c r="O1057" s="92"/>
      <c r="P1057" s="228">
        <f>O1057*H1057</f>
        <v>0</v>
      </c>
      <c r="Q1057" s="228">
        <v>0</v>
      </c>
      <c r="R1057" s="228">
        <f>Q1057*H1057</f>
        <v>0</v>
      </c>
      <c r="S1057" s="228">
        <v>0</v>
      </c>
      <c r="T1057" s="229">
        <f>S1057*H1057</f>
        <v>0</v>
      </c>
      <c r="U1057" s="39"/>
      <c r="V1057" s="39"/>
      <c r="W1057" s="39"/>
      <c r="X1057" s="39"/>
      <c r="Y1057" s="39"/>
      <c r="Z1057" s="39"/>
      <c r="AA1057" s="39"/>
      <c r="AB1057" s="39"/>
      <c r="AC1057" s="39"/>
      <c r="AD1057" s="39"/>
      <c r="AE1057" s="39"/>
      <c r="AR1057" s="230" t="s">
        <v>237</v>
      </c>
      <c r="AT1057" s="230" t="s">
        <v>166</v>
      </c>
      <c r="AU1057" s="230" t="s">
        <v>86</v>
      </c>
      <c r="AY1057" s="18" t="s">
        <v>164</v>
      </c>
      <c r="BE1057" s="231">
        <f>IF(N1057="základní",J1057,0)</f>
        <v>0</v>
      </c>
      <c r="BF1057" s="231">
        <f>IF(N1057="snížená",J1057,0)</f>
        <v>0</v>
      </c>
      <c r="BG1057" s="231">
        <f>IF(N1057="zákl. přenesená",J1057,0)</f>
        <v>0</v>
      </c>
      <c r="BH1057" s="231">
        <f>IF(N1057="sníž. přenesená",J1057,0)</f>
        <v>0</v>
      </c>
      <c r="BI1057" s="231">
        <f>IF(N1057="nulová",J1057,0)</f>
        <v>0</v>
      </c>
      <c r="BJ1057" s="18" t="s">
        <v>84</v>
      </c>
      <c r="BK1057" s="231">
        <f>ROUND(I1057*H1057,2)</f>
        <v>0</v>
      </c>
      <c r="BL1057" s="18" t="s">
        <v>237</v>
      </c>
      <c r="BM1057" s="230" t="s">
        <v>1286</v>
      </c>
    </row>
    <row r="1058" s="2" customFormat="1">
      <c r="A1058" s="39"/>
      <c r="B1058" s="40"/>
      <c r="C1058" s="41"/>
      <c r="D1058" s="232" t="s">
        <v>173</v>
      </c>
      <c r="E1058" s="41"/>
      <c r="F1058" s="233" t="s">
        <v>1287</v>
      </c>
      <c r="G1058" s="41"/>
      <c r="H1058" s="41"/>
      <c r="I1058" s="234"/>
      <c r="J1058" s="41"/>
      <c r="K1058" s="41"/>
      <c r="L1058" s="45"/>
      <c r="M1058" s="235"/>
      <c r="N1058" s="236"/>
      <c r="O1058" s="92"/>
      <c r="P1058" s="92"/>
      <c r="Q1058" s="92"/>
      <c r="R1058" s="92"/>
      <c r="S1058" s="92"/>
      <c r="T1058" s="93"/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T1058" s="18" t="s">
        <v>173</v>
      </c>
      <c r="AU1058" s="18" t="s">
        <v>86</v>
      </c>
    </row>
    <row r="1059" s="2" customFormat="1">
      <c r="A1059" s="39"/>
      <c r="B1059" s="40"/>
      <c r="C1059" s="41"/>
      <c r="D1059" s="237" t="s">
        <v>175</v>
      </c>
      <c r="E1059" s="41"/>
      <c r="F1059" s="238" t="s">
        <v>1288</v>
      </c>
      <c r="G1059" s="41"/>
      <c r="H1059" s="41"/>
      <c r="I1059" s="234"/>
      <c r="J1059" s="41"/>
      <c r="K1059" s="41"/>
      <c r="L1059" s="45"/>
      <c r="M1059" s="235"/>
      <c r="N1059" s="236"/>
      <c r="O1059" s="92"/>
      <c r="P1059" s="92"/>
      <c r="Q1059" s="92"/>
      <c r="R1059" s="92"/>
      <c r="S1059" s="92"/>
      <c r="T1059" s="93"/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T1059" s="18" t="s">
        <v>175</v>
      </c>
      <c r="AU1059" s="18" t="s">
        <v>86</v>
      </c>
    </row>
    <row r="1060" s="13" customFormat="1">
      <c r="A1060" s="13"/>
      <c r="B1060" s="239"/>
      <c r="C1060" s="240"/>
      <c r="D1060" s="232" t="s">
        <v>177</v>
      </c>
      <c r="E1060" s="241" t="s">
        <v>1</v>
      </c>
      <c r="F1060" s="242" t="s">
        <v>1289</v>
      </c>
      <c r="G1060" s="240"/>
      <c r="H1060" s="241" t="s">
        <v>1</v>
      </c>
      <c r="I1060" s="243"/>
      <c r="J1060" s="240"/>
      <c r="K1060" s="240"/>
      <c r="L1060" s="244"/>
      <c r="M1060" s="245"/>
      <c r="N1060" s="246"/>
      <c r="O1060" s="246"/>
      <c r="P1060" s="246"/>
      <c r="Q1060" s="246"/>
      <c r="R1060" s="246"/>
      <c r="S1060" s="246"/>
      <c r="T1060" s="247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8" t="s">
        <v>177</v>
      </c>
      <c r="AU1060" s="248" t="s">
        <v>86</v>
      </c>
      <c r="AV1060" s="13" t="s">
        <v>84</v>
      </c>
      <c r="AW1060" s="13" t="s">
        <v>32</v>
      </c>
      <c r="AX1060" s="13" t="s">
        <v>76</v>
      </c>
      <c r="AY1060" s="248" t="s">
        <v>164</v>
      </c>
    </row>
    <row r="1061" s="14" customFormat="1">
      <c r="A1061" s="14"/>
      <c r="B1061" s="249"/>
      <c r="C1061" s="250"/>
      <c r="D1061" s="232" t="s">
        <v>177</v>
      </c>
      <c r="E1061" s="251" t="s">
        <v>1</v>
      </c>
      <c r="F1061" s="252" t="s">
        <v>1290</v>
      </c>
      <c r="G1061" s="250"/>
      <c r="H1061" s="253">
        <v>740.89999999999998</v>
      </c>
      <c r="I1061" s="254"/>
      <c r="J1061" s="250"/>
      <c r="K1061" s="250"/>
      <c r="L1061" s="255"/>
      <c r="M1061" s="256"/>
      <c r="N1061" s="257"/>
      <c r="O1061" s="257"/>
      <c r="P1061" s="257"/>
      <c r="Q1061" s="257"/>
      <c r="R1061" s="257"/>
      <c r="S1061" s="257"/>
      <c r="T1061" s="258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9" t="s">
        <v>177</v>
      </c>
      <c r="AU1061" s="259" t="s">
        <v>86</v>
      </c>
      <c r="AV1061" s="14" t="s">
        <v>86</v>
      </c>
      <c r="AW1061" s="14" t="s">
        <v>32</v>
      </c>
      <c r="AX1061" s="14" t="s">
        <v>76</v>
      </c>
      <c r="AY1061" s="259" t="s">
        <v>164</v>
      </c>
    </row>
    <row r="1062" s="13" customFormat="1">
      <c r="A1062" s="13"/>
      <c r="B1062" s="239"/>
      <c r="C1062" s="240"/>
      <c r="D1062" s="232" t="s">
        <v>177</v>
      </c>
      <c r="E1062" s="241" t="s">
        <v>1</v>
      </c>
      <c r="F1062" s="242" t="s">
        <v>1291</v>
      </c>
      <c r="G1062" s="240"/>
      <c r="H1062" s="241" t="s">
        <v>1</v>
      </c>
      <c r="I1062" s="243"/>
      <c r="J1062" s="240"/>
      <c r="K1062" s="240"/>
      <c r="L1062" s="244"/>
      <c r="M1062" s="245"/>
      <c r="N1062" s="246"/>
      <c r="O1062" s="246"/>
      <c r="P1062" s="246"/>
      <c r="Q1062" s="246"/>
      <c r="R1062" s="246"/>
      <c r="S1062" s="246"/>
      <c r="T1062" s="24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48" t="s">
        <v>177</v>
      </c>
      <c r="AU1062" s="248" t="s">
        <v>86</v>
      </c>
      <c r="AV1062" s="13" t="s">
        <v>84</v>
      </c>
      <c r="AW1062" s="13" t="s">
        <v>32</v>
      </c>
      <c r="AX1062" s="13" t="s">
        <v>76</v>
      </c>
      <c r="AY1062" s="248" t="s">
        <v>164</v>
      </c>
    </row>
    <row r="1063" s="14" customFormat="1">
      <c r="A1063" s="14"/>
      <c r="B1063" s="249"/>
      <c r="C1063" s="250"/>
      <c r="D1063" s="232" t="s">
        <v>177</v>
      </c>
      <c r="E1063" s="251" t="s">
        <v>1</v>
      </c>
      <c r="F1063" s="252" t="s">
        <v>1292</v>
      </c>
      <c r="G1063" s="250"/>
      <c r="H1063" s="253">
        <v>187.99000000000001</v>
      </c>
      <c r="I1063" s="254"/>
      <c r="J1063" s="250"/>
      <c r="K1063" s="250"/>
      <c r="L1063" s="255"/>
      <c r="M1063" s="256"/>
      <c r="N1063" s="257"/>
      <c r="O1063" s="257"/>
      <c r="P1063" s="257"/>
      <c r="Q1063" s="257"/>
      <c r="R1063" s="257"/>
      <c r="S1063" s="257"/>
      <c r="T1063" s="258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9" t="s">
        <v>177</v>
      </c>
      <c r="AU1063" s="259" t="s">
        <v>86</v>
      </c>
      <c r="AV1063" s="14" t="s">
        <v>86</v>
      </c>
      <c r="AW1063" s="14" t="s">
        <v>32</v>
      </c>
      <c r="AX1063" s="14" t="s">
        <v>76</v>
      </c>
      <c r="AY1063" s="259" t="s">
        <v>164</v>
      </c>
    </row>
    <row r="1064" s="15" customFormat="1">
      <c r="A1064" s="15"/>
      <c r="B1064" s="260"/>
      <c r="C1064" s="261"/>
      <c r="D1064" s="232" t="s">
        <v>177</v>
      </c>
      <c r="E1064" s="262" t="s">
        <v>1</v>
      </c>
      <c r="F1064" s="263" t="s">
        <v>179</v>
      </c>
      <c r="G1064" s="261"/>
      <c r="H1064" s="264">
        <v>928.88999999999999</v>
      </c>
      <c r="I1064" s="265"/>
      <c r="J1064" s="261"/>
      <c r="K1064" s="261"/>
      <c r="L1064" s="266"/>
      <c r="M1064" s="267"/>
      <c r="N1064" s="268"/>
      <c r="O1064" s="268"/>
      <c r="P1064" s="268"/>
      <c r="Q1064" s="268"/>
      <c r="R1064" s="268"/>
      <c r="S1064" s="268"/>
      <c r="T1064" s="269"/>
      <c r="U1064" s="15"/>
      <c r="V1064" s="15"/>
      <c r="W1064" s="15"/>
      <c r="X1064" s="15"/>
      <c r="Y1064" s="15"/>
      <c r="Z1064" s="15"/>
      <c r="AA1064" s="15"/>
      <c r="AB1064" s="15"/>
      <c r="AC1064" s="15"/>
      <c r="AD1064" s="15"/>
      <c r="AE1064" s="15"/>
      <c r="AT1064" s="270" t="s">
        <v>177</v>
      </c>
      <c r="AU1064" s="270" t="s">
        <v>86</v>
      </c>
      <c r="AV1064" s="15" t="s">
        <v>171</v>
      </c>
      <c r="AW1064" s="15" t="s">
        <v>32</v>
      </c>
      <c r="AX1064" s="15" t="s">
        <v>84</v>
      </c>
      <c r="AY1064" s="270" t="s">
        <v>164</v>
      </c>
    </row>
    <row r="1065" s="12" customFormat="1" ht="22.8" customHeight="1">
      <c r="A1065" s="12"/>
      <c r="B1065" s="203"/>
      <c r="C1065" s="204"/>
      <c r="D1065" s="205" t="s">
        <v>75</v>
      </c>
      <c r="E1065" s="217" t="s">
        <v>1293</v>
      </c>
      <c r="F1065" s="217" t="s">
        <v>1294</v>
      </c>
      <c r="G1065" s="204"/>
      <c r="H1065" s="204"/>
      <c r="I1065" s="207"/>
      <c r="J1065" s="218">
        <f>BK1065</f>
        <v>0</v>
      </c>
      <c r="K1065" s="204"/>
      <c r="L1065" s="209"/>
      <c r="M1065" s="210"/>
      <c r="N1065" s="211"/>
      <c r="O1065" s="211"/>
      <c r="P1065" s="212">
        <v>0</v>
      </c>
      <c r="Q1065" s="211"/>
      <c r="R1065" s="212">
        <v>0</v>
      </c>
      <c r="S1065" s="211"/>
      <c r="T1065" s="213">
        <v>0</v>
      </c>
      <c r="U1065" s="12"/>
      <c r="V1065" s="12"/>
      <c r="W1065" s="12"/>
      <c r="X1065" s="12"/>
      <c r="Y1065" s="12"/>
      <c r="Z1065" s="12"/>
      <c r="AA1065" s="12"/>
      <c r="AB1065" s="12"/>
      <c r="AC1065" s="12"/>
      <c r="AD1065" s="12"/>
      <c r="AE1065" s="12"/>
      <c r="AR1065" s="214" t="s">
        <v>86</v>
      </c>
      <c r="AT1065" s="215" t="s">
        <v>75</v>
      </c>
      <c r="AU1065" s="215" t="s">
        <v>84</v>
      </c>
      <c r="AY1065" s="214" t="s">
        <v>164</v>
      </c>
      <c r="BK1065" s="216">
        <v>0</v>
      </c>
    </row>
    <row r="1066" s="12" customFormat="1" ht="22.8" customHeight="1">
      <c r="A1066" s="12"/>
      <c r="B1066" s="203"/>
      <c r="C1066" s="204"/>
      <c r="D1066" s="205" t="s">
        <v>75</v>
      </c>
      <c r="E1066" s="217" t="s">
        <v>1295</v>
      </c>
      <c r="F1066" s="217" t="s">
        <v>1296</v>
      </c>
      <c r="G1066" s="204"/>
      <c r="H1066" s="204"/>
      <c r="I1066" s="207"/>
      <c r="J1066" s="218">
        <f>BK1066</f>
        <v>0</v>
      </c>
      <c r="K1066" s="204"/>
      <c r="L1066" s="209"/>
      <c r="M1066" s="210"/>
      <c r="N1066" s="211"/>
      <c r="O1066" s="211"/>
      <c r="P1066" s="212">
        <f>SUM(P1067:P1088)</f>
        <v>0</v>
      </c>
      <c r="Q1066" s="211"/>
      <c r="R1066" s="212">
        <f>SUM(R1067:R1088)</f>
        <v>0</v>
      </c>
      <c r="S1066" s="211"/>
      <c r="T1066" s="213">
        <f>SUM(T1067:T1088)</f>
        <v>0</v>
      </c>
      <c r="U1066" s="12"/>
      <c r="V1066" s="12"/>
      <c r="W1066" s="12"/>
      <c r="X1066" s="12"/>
      <c r="Y1066" s="12"/>
      <c r="Z1066" s="12"/>
      <c r="AA1066" s="12"/>
      <c r="AB1066" s="12"/>
      <c r="AC1066" s="12"/>
      <c r="AD1066" s="12"/>
      <c r="AE1066" s="12"/>
      <c r="AR1066" s="214" t="s">
        <v>84</v>
      </c>
      <c r="AT1066" s="215" t="s">
        <v>75</v>
      </c>
      <c r="AU1066" s="215" t="s">
        <v>84</v>
      </c>
      <c r="AY1066" s="214" t="s">
        <v>164</v>
      </c>
      <c r="BK1066" s="216">
        <f>SUM(BK1067:BK1088)</f>
        <v>0</v>
      </c>
    </row>
    <row r="1067" s="2" customFormat="1" ht="16.5" customHeight="1">
      <c r="A1067" s="39"/>
      <c r="B1067" s="40"/>
      <c r="C1067" s="219" t="s">
        <v>1297</v>
      </c>
      <c r="D1067" s="219" t="s">
        <v>166</v>
      </c>
      <c r="E1067" s="220" t="s">
        <v>1298</v>
      </c>
      <c r="F1067" s="221" t="s">
        <v>1299</v>
      </c>
      <c r="G1067" s="222" t="s">
        <v>254</v>
      </c>
      <c r="H1067" s="223">
        <v>1</v>
      </c>
      <c r="I1067" s="224"/>
      <c r="J1067" s="225">
        <f>ROUND(I1067*H1067,2)</f>
        <v>0</v>
      </c>
      <c r="K1067" s="221" t="s">
        <v>1</v>
      </c>
      <c r="L1067" s="45"/>
      <c r="M1067" s="226" t="s">
        <v>1</v>
      </c>
      <c r="N1067" s="227" t="s">
        <v>41</v>
      </c>
      <c r="O1067" s="92"/>
      <c r="P1067" s="228">
        <f>O1067*H1067</f>
        <v>0</v>
      </c>
      <c r="Q1067" s="228">
        <v>0</v>
      </c>
      <c r="R1067" s="228">
        <f>Q1067*H1067</f>
        <v>0</v>
      </c>
      <c r="S1067" s="228">
        <v>0</v>
      </c>
      <c r="T1067" s="229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0" t="s">
        <v>237</v>
      </c>
      <c r="AT1067" s="230" t="s">
        <v>166</v>
      </c>
      <c r="AU1067" s="230" t="s">
        <v>86</v>
      </c>
      <c r="AY1067" s="18" t="s">
        <v>164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8" t="s">
        <v>84</v>
      </c>
      <c r="BK1067" s="231">
        <f>ROUND(I1067*H1067,2)</f>
        <v>0</v>
      </c>
      <c r="BL1067" s="18" t="s">
        <v>237</v>
      </c>
      <c r="BM1067" s="230" t="s">
        <v>1300</v>
      </c>
    </row>
    <row r="1068" s="2" customFormat="1">
      <c r="A1068" s="39"/>
      <c r="B1068" s="40"/>
      <c r="C1068" s="41"/>
      <c r="D1068" s="232" t="s">
        <v>173</v>
      </c>
      <c r="E1068" s="41"/>
      <c r="F1068" s="233" t="s">
        <v>1299</v>
      </c>
      <c r="G1068" s="41"/>
      <c r="H1068" s="41"/>
      <c r="I1068" s="234"/>
      <c r="J1068" s="41"/>
      <c r="K1068" s="41"/>
      <c r="L1068" s="45"/>
      <c r="M1068" s="235"/>
      <c r="N1068" s="236"/>
      <c r="O1068" s="92"/>
      <c r="P1068" s="92"/>
      <c r="Q1068" s="92"/>
      <c r="R1068" s="92"/>
      <c r="S1068" s="92"/>
      <c r="T1068" s="93"/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T1068" s="18" t="s">
        <v>173</v>
      </c>
      <c r="AU1068" s="18" t="s">
        <v>86</v>
      </c>
    </row>
    <row r="1069" s="2" customFormat="1" ht="21.75" customHeight="1">
      <c r="A1069" s="39"/>
      <c r="B1069" s="40"/>
      <c r="C1069" s="219" t="s">
        <v>1301</v>
      </c>
      <c r="D1069" s="219" t="s">
        <v>166</v>
      </c>
      <c r="E1069" s="220" t="s">
        <v>1302</v>
      </c>
      <c r="F1069" s="221" t="s">
        <v>1303</v>
      </c>
      <c r="G1069" s="222" t="s">
        <v>204</v>
      </c>
      <c r="H1069" s="223">
        <v>15</v>
      </c>
      <c r="I1069" s="224"/>
      <c r="J1069" s="225">
        <f>ROUND(I1069*H1069,2)</f>
        <v>0</v>
      </c>
      <c r="K1069" s="221" t="s">
        <v>1</v>
      </c>
      <c r="L1069" s="45"/>
      <c r="M1069" s="226" t="s">
        <v>1</v>
      </c>
      <c r="N1069" s="227" t="s">
        <v>41</v>
      </c>
      <c r="O1069" s="92"/>
      <c r="P1069" s="228">
        <f>O1069*H1069</f>
        <v>0</v>
      </c>
      <c r="Q1069" s="228">
        <v>0</v>
      </c>
      <c r="R1069" s="228">
        <f>Q1069*H1069</f>
        <v>0</v>
      </c>
      <c r="S1069" s="228">
        <v>0</v>
      </c>
      <c r="T1069" s="229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0" t="s">
        <v>237</v>
      </c>
      <c r="AT1069" s="230" t="s">
        <v>166</v>
      </c>
      <c r="AU1069" s="230" t="s">
        <v>86</v>
      </c>
      <c r="AY1069" s="18" t="s">
        <v>164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8" t="s">
        <v>84</v>
      </c>
      <c r="BK1069" s="231">
        <f>ROUND(I1069*H1069,2)</f>
        <v>0</v>
      </c>
      <c r="BL1069" s="18" t="s">
        <v>237</v>
      </c>
      <c r="BM1069" s="230" t="s">
        <v>1304</v>
      </c>
    </row>
    <row r="1070" s="2" customFormat="1">
      <c r="A1070" s="39"/>
      <c r="B1070" s="40"/>
      <c r="C1070" s="41"/>
      <c r="D1070" s="232" t="s">
        <v>173</v>
      </c>
      <c r="E1070" s="41"/>
      <c r="F1070" s="233" t="s">
        <v>1303</v>
      </c>
      <c r="G1070" s="41"/>
      <c r="H1070" s="41"/>
      <c r="I1070" s="234"/>
      <c r="J1070" s="41"/>
      <c r="K1070" s="41"/>
      <c r="L1070" s="45"/>
      <c r="M1070" s="235"/>
      <c r="N1070" s="236"/>
      <c r="O1070" s="92"/>
      <c r="P1070" s="92"/>
      <c r="Q1070" s="92"/>
      <c r="R1070" s="92"/>
      <c r="S1070" s="92"/>
      <c r="T1070" s="93"/>
      <c r="U1070" s="39"/>
      <c r="V1070" s="39"/>
      <c r="W1070" s="39"/>
      <c r="X1070" s="39"/>
      <c r="Y1070" s="39"/>
      <c r="Z1070" s="39"/>
      <c r="AA1070" s="39"/>
      <c r="AB1070" s="39"/>
      <c r="AC1070" s="39"/>
      <c r="AD1070" s="39"/>
      <c r="AE1070" s="39"/>
      <c r="AT1070" s="18" t="s">
        <v>173</v>
      </c>
      <c r="AU1070" s="18" t="s">
        <v>86</v>
      </c>
    </row>
    <row r="1071" s="2" customFormat="1" ht="21.75" customHeight="1">
      <c r="A1071" s="39"/>
      <c r="B1071" s="40"/>
      <c r="C1071" s="219" t="s">
        <v>1305</v>
      </c>
      <c r="D1071" s="219" t="s">
        <v>166</v>
      </c>
      <c r="E1071" s="220" t="s">
        <v>1306</v>
      </c>
      <c r="F1071" s="221" t="s">
        <v>1307</v>
      </c>
      <c r="G1071" s="222" t="s">
        <v>169</v>
      </c>
      <c r="H1071" s="223">
        <v>18</v>
      </c>
      <c r="I1071" s="224"/>
      <c r="J1071" s="225">
        <f>ROUND(I1071*H1071,2)</f>
        <v>0</v>
      </c>
      <c r="K1071" s="221" t="s">
        <v>1</v>
      </c>
      <c r="L1071" s="45"/>
      <c r="M1071" s="226" t="s">
        <v>1</v>
      </c>
      <c r="N1071" s="227" t="s">
        <v>41</v>
      </c>
      <c r="O1071" s="92"/>
      <c r="P1071" s="228">
        <f>O1071*H1071</f>
        <v>0</v>
      </c>
      <c r="Q1071" s="228">
        <v>0</v>
      </c>
      <c r="R1071" s="228">
        <f>Q1071*H1071</f>
        <v>0</v>
      </c>
      <c r="S1071" s="228">
        <v>0</v>
      </c>
      <c r="T1071" s="229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0" t="s">
        <v>237</v>
      </c>
      <c r="AT1071" s="230" t="s">
        <v>166</v>
      </c>
      <c r="AU1071" s="230" t="s">
        <v>86</v>
      </c>
      <c r="AY1071" s="18" t="s">
        <v>164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8" t="s">
        <v>84</v>
      </c>
      <c r="BK1071" s="231">
        <f>ROUND(I1071*H1071,2)</f>
        <v>0</v>
      </c>
      <c r="BL1071" s="18" t="s">
        <v>237</v>
      </c>
      <c r="BM1071" s="230" t="s">
        <v>1308</v>
      </c>
    </row>
    <row r="1072" s="2" customFormat="1">
      <c r="A1072" s="39"/>
      <c r="B1072" s="40"/>
      <c r="C1072" s="41"/>
      <c r="D1072" s="232" t="s">
        <v>173</v>
      </c>
      <c r="E1072" s="41"/>
      <c r="F1072" s="233" t="s">
        <v>1307</v>
      </c>
      <c r="G1072" s="41"/>
      <c r="H1072" s="41"/>
      <c r="I1072" s="234"/>
      <c r="J1072" s="41"/>
      <c r="K1072" s="41"/>
      <c r="L1072" s="45"/>
      <c r="M1072" s="235"/>
      <c r="N1072" s="236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173</v>
      </c>
      <c r="AU1072" s="18" t="s">
        <v>86</v>
      </c>
    </row>
    <row r="1073" s="2" customFormat="1" ht="37.8" customHeight="1">
      <c r="A1073" s="39"/>
      <c r="B1073" s="40"/>
      <c r="C1073" s="219" t="s">
        <v>1309</v>
      </c>
      <c r="D1073" s="219" t="s">
        <v>166</v>
      </c>
      <c r="E1073" s="220" t="s">
        <v>1310</v>
      </c>
      <c r="F1073" s="221" t="s">
        <v>1311</v>
      </c>
      <c r="G1073" s="222" t="s">
        <v>169</v>
      </c>
      <c r="H1073" s="223">
        <v>5</v>
      </c>
      <c r="I1073" s="224"/>
      <c r="J1073" s="225">
        <f>ROUND(I1073*H1073,2)</f>
        <v>0</v>
      </c>
      <c r="K1073" s="221" t="s">
        <v>1</v>
      </c>
      <c r="L1073" s="45"/>
      <c r="M1073" s="226" t="s">
        <v>1</v>
      </c>
      <c r="N1073" s="227" t="s">
        <v>41</v>
      </c>
      <c r="O1073" s="92"/>
      <c r="P1073" s="228">
        <f>O1073*H1073</f>
        <v>0</v>
      </c>
      <c r="Q1073" s="228">
        <v>0</v>
      </c>
      <c r="R1073" s="228">
        <f>Q1073*H1073</f>
        <v>0</v>
      </c>
      <c r="S1073" s="228">
        <v>0</v>
      </c>
      <c r="T1073" s="229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30" t="s">
        <v>237</v>
      </c>
      <c r="AT1073" s="230" t="s">
        <v>166</v>
      </c>
      <c r="AU1073" s="230" t="s">
        <v>86</v>
      </c>
      <c r="AY1073" s="18" t="s">
        <v>164</v>
      </c>
      <c r="BE1073" s="231">
        <f>IF(N1073="základní",J1073,0)</f>
        <v>0</v>
      </c>
      <c r="BF1073" s="231">
        <f>IF(N1073="snížená",J1073,0)</f>
        <v>0</v>
      </c>
      <c r="BG1073" s="231">
        <f>IF(N1073="zákl. přenesená",J1073,0)</f>
        <v>0</v>
      </c>
      <c r="BH1073" s="231">
        <f>IF(N1073="sníž. přenesená",J1073,0)</f>
        <v>0</v>
      </c>
      <c r="BI1073" s="231">
        <f>IF(N1073="nulová",J1073,0)</f>
        <v>0</v>
      </c>
      <c r="BJ1073" s="18" t="s">
        <v>84</v>
      </c>
      <c r="BK1073" s="231">
        <f>ROUND(I1073*H1073,2)</f>
        <v>0</v>
      </c>
      <c r="BL1073" s="18" t="s">
        <v>237</v>
      </c>
      <c r="BM1073" s="230" t="s">
        <v>1312</v>
      </c>
    </row>
    <row r="1074" s="2" customFormat="1">
      <c r="A1074" s="39"/>
      <c r="B1074" s="40"/>
      <c r="C1074" s="41"/>
      <c r="D1074" s="232" t="s">
        <v>173</v>
      </c>
      <c r="E1074" s="41"/>
      <c r="F1074" s="233" t="s">
        <v>1311</v>
      </c>
      <c r="G1074" s="41"/>
      <c r="H1074" s="41"/>
      <c r="I1074" s="234"/>
      <c r="J1074" s="41"/>
      <c r="K1074" s="41"/>
      <c r="L1074" s="45"/>
      <c r="M1074" s="235"/>
      <c r="N1074" s="236"/>
      <c r="O1074" s="92"/>
      <c r="P1074" s="92"/>
      <c r="Q1074" s="92"/>
      <c r="R1074" s="92"/>
      <c r="S1074" s="92"/>
      <c r="T1074" s="93"/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T1074" s="18" t="s">
        <v>173</v>
      </c>
      <c r="AU1074" s="18" t="s">
        <v>86</v>
      </c>
    </row>
    <row r="1075" s="2" customFormat="1" ht="37.8" customHeight="1">
      <c r="A1075" s="39"/>
      <c r="B1075" s="40"/>
      <c r="C1075" s="219" t="s">
        <v>1313</v>
      </c>
      <c r="D1075" s="219" t="s">
        <v>166</v>
      </c>
      <c r="E1075" s="220" t="s">
        <v>1314</v>
      </c>
      <c r="F1075" s="221" t="s">
        <v>1315</v>
      </c>
      <c r="G1075" s="222" t="s">
        <v>169</v>
      </c>
      <c r="H1075" s="223">
        <v>4</v>
      </c>
      <c r="I1075" s="224"/>
      <c r="J1075" s="225">
        <f>ROUND(I1075*H1075,2)</f>
        <v>0</v>
      </c>
      <c r="K1075" s="221" t="s">
        <v>1</v>
      </c>
      <c r="L1075" s="45"/>
      <c r="M1075" s="226" t="s">
        <v>1</v>
      </c>
      <c r="N1075" s="227" t="s">
        <v>41</v>
      </c>
      <c r="O1075" s="92"/>
      <c r="P1075" s="228">
        <f>O1075*H1075</f>
        <v>0</v>
      </c>
      <c r="Q1075" s="228">
        <v>0</v>
      </c>
      <c r="R1075" s="228">
        <f>Q1075*H1075</f>
        <v>0</v>
      </c>
      <c r="S1075" s="228">
        <v>0</v>
      </c>
      <c r="T1075" s="229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0" t="s">
        <v>237</v>
      </c>
      <c r="AT1075" s="230" t="s">
        <v>166</v>
      </c>
      <c r="AU1075" s="230" t="s">
        <v>86</v>
      </c>
      <c r="AY1075" s="18" t="s">
        <v>164</v>
      </c>
      <c r="BE1075" s="231">
        <f>IF(N1075="základní",J1075,0)</f>
        <v>0</v>
      </c>
      <c r="BF1075" s="231">
        <f>IF(N1075="snížená",J1075,0)</f>
        <v>0</v>
      </c>
      <c r="BG1075" s="231">
        <f>IF(N1075="zákl. přenesená",J1075,0)</f>
        <v>0</v>
      </c>
      <c r="BH1075" s="231">
        <f>IF(N1075="sníž. přenesená",J1075,0)</f>
        <v>0</v>
      </c>
      <c r="BI1075" s="231">
        <f>IF(N1075="nulová",J1075,0)</f>
        <v>0</v>
      </c>
      <c r="BJ1075" s="18" t="s">
        <v>84</v>
      </c>
      <c r="BK1075" s="231">
        <f>ROUND(I1075*H1075,2)</f>
        <v>0</v>
      </c>
      <c r="BL1075" s="18" t="s">
        <v>237</v>
      </c>
      <c r="BM1075" s="230" t="s">
        <v>1316</v>
      </c>
    </row>
    <row r="1076" s="2" customFormat="1">
      <c r="A1076" s="39"/>
      <c r="B1076" s="40"/>
      <c r="C1076" s="41"/>
      <c r="D1076" s="232" t="s">
        <v>173</v>
      </c>
      <c r="E1076" s="41"/>
      <c r="F1076" s="233" t="s">
        <v>1315</v>
      </c>
      <c r="G1076" s="41"/>
      <c r="H1076" s="41"/>
      <c r="I1076" s="234"/>
      <c r="J1076" s="41"/>
      <c r="K1076" s="41"/>
      <c r="L1076" s="45"/>
      <c r="M1076" s="235"/>
      <c r="N1076" s="236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173</v>
      </c>
      <c r="AU1076" s="18" t="s">
        <v>86</v>
      </c>
    </row>
    <row r="1077" s="2" customFormat="1" ht="37.8" customHeight="1">
      <c r="A1077" s="39"/>
      <c r="B1077" s="40"/>
      <c r="C1077" s="219" t="s">
        <v>1317</v>
      </c>
      <c r="D1077" s="219" t="s">
        <v>166</v>
      </c>
      <c r="E1077" s="220" t="s">
        <v>1318</v>
      </c>
      <c r="F1077" s="221" t="s">
        <v>1319</v>
      </c>
      <c r="G1077" s="222" t="s">
        <v>169</v>
      </c>
      <c r="H1077" s="223">
        <v>1</v>
      </c>
      <c r="I1077" s="224"/>
      <c r="J1077" s="225">
        <f>ROUND(I1077*H1077,2)</f>
        <v>0</v>
      </c>
      <c r="K1077" s="221" t="s">
        <v>1</v>
      </c>
      <c r="L1077" s="45"/>
      <c r="M1077" s="226" t="s">
        <v>1</v>
      </c>
      <c r="N1077" s="227" t="s">
        <v>41</v>
      </c>
      <c r="O1077" s="92"/>
      <c r="P1077" s="228">
        <f>O1077*H1077</f>
        <v>0</v>
      </c>
      <c r="Q1077" s="228">
        <v>0</v>
      </c>
      <c r="R1077" s="228">
        <f>Q1077*H1077</f>
        <v>0</v>
      </c>
      <c r="S1077" s="228">
        <v>0</v>
      </c>
      <c r="T1077" s="229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30" t="s">
        <v>237</v>
      </c>
      <c r="AT1077" s="230" t="s">
        <v>166</v>
      </c>
      <c r="AU1077" s="230" t="s">
        <v>86</v>
      </c>
      <c r="AY1077" s="18" t="s">
        <v>164</v>
      </c>
      <c r="BE1077" s="231">
        <f>IF(N1077="základní",J1077,0)</f>
        <v>0</v>
      </c>
      <c r="BF1077" s="231">
        <f>IF(N1077="snížená",J1077,0)</f>
        <v>0</v>
      </c>
      <c r="BG1077" s="231">
        <f>IF(N1077="zákl. přenesená",J1077,0)</f>
        <v>0</v>
      </c>
      <c r="BH1077" s="231">
        <f>IF(N1077="sníž. přenesená",J1077,0)</f>
        <v>0</v>
      </c>
      <c r="BI1077" s="231">
        <f>IF(N1077="nulová",J1077,0)</f>
        <v>0</v>
      </c>
      <c r="BJ1077" s="18" t="s">
        <v>84</v>
      </c>
      <c r="BK1077" s="231">
        <f>ROUND(I1077*H1077,2)</f>
        <v>0</v>
      </c>
      <c r="BL1077" s="18" t="s">
        <v>237</v>
      </c>
      <c r="BM1077" s="230" t="s">
        <v>1320</v>
      </c>
    </row>
    <row r="1078" s="2" customFormat="1">
      <c r="A1078" s="39"/>
      <c r="B1078" s="40"/>
      <c r="C1078" s="41"/>
      <c r="D1078" s="232" t="s">
        <v>173</v>
      </c>
      <c r="E1078" s="41"/>
      <c r="F1078" s="233" t="s">
        <v>1319</v>
      </c>
      <c r="G1078" s="41"/>
      <c r="H1078" s="41"/>
      <c r="I1078" s="234"/>
      <c r="J1078" s="41"/>
      <c r="K1078" s="41"/>
      <c r="L1078" s="45"/>
      <c r="M1078" s="235"/>
      <c r="N1078" s="236"/>
      <c r="O1078" s="92"/>
      <c r="P1078" s="92"/>
      <c r="Q1078" s="92"/>
      <c r="R1078" s="92"/>
      <c r="S1078" s="92"/>
      <c r="T1078" s="93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173</v>
      </c>
      <c r="AU1078" s="18" t="s">
        <v>86</v>
      </c>
    </row>
    <row r="1079" s="2" customFormat="1" ht="37.8" customHeight="1">
      <c r="A1079" s="39"/>
      <c r="B1079" s="40"/>
      <c r="C1079" s="219" t="s">
        <v>1321</v>
      </c>
      <c r="D1079" s="219" t="s">
        <v>166</v>
      </c>
      <c r="E1079" s="220" t="s">
        <v>1322</v>
      </c>
      <c r="F1079" s="221" t="s">
        <v>1323</v>
      </c>
      <c r="G1079" s="222" t="s">
        <v>169</v>
      </c>
      <c r="H1079" s="223">
        <v>1</v>
      </c>
      <c r="I1079" s="224"/>
      <c r="J1079" s="225">
        <f>ROUND(I1079*H1079,2)</f>
        <v>0</v>
      </c>
      <c r="K1079" s="221" t="s">
        <v>1</v>
      </c>
      <c r="L1079" s="45"/>
      <c r="M1079" s="226" t="s">
        <v>1</v>
      </c>
      <c r="N1079" s="227" t="s">
        <v>41</v>
      </c>
      <c r="O1079" s="92"/>
      <c r="P1079" s="228">
        <f>O1079*H1079</f>
        <v>0</v>
      </c>
      <c r="Q1079" s="228">
        <v>0</v>
      </c>
      <c r="R1079" s="228">
        <f>Q1079*H1079</f>
        <v>0</v>
      </c>
      <c r="S1079" s="228">
        <v>0</v>
      </c>
      <c r="T1079" s="229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0" t="s">
        <v>237</v>
      </c>
      <c r="AT1079" s="230" t="s">
        <v>166</v>
      </c>
      <c r="AU1079" s="230" t="s">
        <v>86</v>
      </c>
      <c r="AY1079" s="18" t="s">
        <v>164</v>
      </c>
      <c r="BE1079" s="231">
        <f>IF(N1079="základní",J1079,0)</f>
        <v>0</v>
      </c>
      <c r="BF1079" s="231">
        <f>IF(N1079="snížená",J1079,0)</f>
        <v>0</v>
      </c>
      <c r="BG1079" s="231">
        <f>IF(N1079="zákl. přenesená",J1079,0)</f>
        <v>0</v>
      </c>
      <c r="BH1079" s="231">
        <f>IF(N1079="sníž. přenesená",J1079,0)</f>
        <v>0</v>
      </c>
      <c r="BI1079" s="231">
        <f>IF(N1079="nulová",J1079,0)</f>
        <v>0</v>
      </c>
      <c r="BJ1079" s="18" t="s">
        <v>84</v>
      </c>
      <c r="BK1079" s="231">
        <f>ROUND(I1079*H1079,2)</f>
        <v>0</v>
      </c>
      <c r="BL1079" s="18" t="s">
        <v>237</v>
      </c>
      <c r="BM1079" s="230" t="s">
        <v>1324</v>
      </c>
    </row>
    <row r="1080" s="2" customFormat="1">
      <c r="A1080" s="39"/>
      <c r="B1080" s="40"/>
      <c r="C1080" s="41"/>
      <c r="D1080" s="232" t="s">
        <v>173</v>
      </c>
      <c r="E1080" s="41"/>
      <c r="F1080" s="233" t="s">
        <v>1323</v>
      </c>
      <c r="G1080" s="41"/>
      <c r="H1080" s="41"/>
      <c r="I1080" s="234"/>
      <c r="J1080" s="41"/>
      <c r="K1080" s="41"/>
      <c r="L1080" s="45"/>
      <c r="M1080" s="235"/>
      <c r="N1080" s="236"/>
      <c r="O1080" s="92"/>
      <c r="P1080" s="92"/>
      <c r="Q1080" s="92"/>
      <c r="R1080" s="92"/>
      <c r="S1080" s="92"/>
      <c r="T1080" s="93"/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T1080" s="18" t="s">
        <v>173</v>
      </c>
      <c r="AU1080" s="18" t="s">
        <v>86</v>
      </c>
    </row>
    <row r="1081" s="2" customFormat="1" ht="37.8" customHeight="1">
      <c r="A1081" s="39"/>
      <c r="B1081" s="40"/>
      <c r="C1081" s="219" t="s">
        <v>1325</v>
      </c>
      <c r="D1081" s="219" t="s">
        <v>166</v>
      </c>
      <c r="E1081" s="220" t="s">
        <v>1326</v>
      </c>
      <c r="F1081" s="221" t="s">
        <v>1327</v>
      </c>
      <c r="G1081" s="222" t="s">
        <v>204</v>
      </c>
      <c r="H1081" s="223">
        <v>4</v>
      </c>
      <c r="I1081" s="224"/>
      <c r="J1081" s="225">
        <f>ROUND(I1081*H1081,2)</f>
        <v>0</v>
      </c>
      <c r="K1081" s="221" t="s">
        <v>1</v>
      </c>
      <c r="L1081" s="45"/>
      <c r="M1081" s="226" t="s">
        <v>1</v>
      </c>
      <c r="N1081" s="227" t="s">
        <v>41</v>
      </c>
      <c r="O1081" s="92"/>
      <c r="P1081" s="228">
        <f>O1081*H1081</f>
        <v>0</v>
      </c>
      <c r="Q1081" s="228">
        <v>0</v>
      </c>
      <c r="R1081" s="228">
        <f>Q1081*H1081</f>
        <v>0</v>
      </c>
      <c r="S1081" s="228">
        <v>0</v>
      </c>
      <c r="T1081" s="229">
        <f>S1081*H1081</f>
        <v>0</v>
      </c>
      <c r="U1081" s="39"/>
      <c r="V1081" s="39"/>
      <c r="W1081" s="39"/>
      <c r="X1081" s="39"/>
      <c r="Y1081" s="39"/>
      <c r="Z1081" s="39"/>
      <c r="AA1081" s="39"/>
      <c r="AB1081" s="39"/>
      <c r="AC1081" s="39"/>
      <c r="AD1081" s="39"/>
      <c r="AE1081" s="39"/>
      <c r="AR1081" s="230" t="s">
        <v>237</v>
      </c>
      <c r="AT1081" s="230" t="s">
        <v>166</v>
      </c>
      <c r="AU1081" s="230" t="s">
        <v>86</v>
      </c>
      <c r="AY1081" s="18" t="s">
        <v>164</v>
      </c>
      <c r="BE1081" s="231">
        <f>IF(N1081="základní",J1081,0)</f>
        <v>0</v>
      </c>
      <c r="BF1081" s="231">
        <f>IF(N1081="snížená",J1081,0)</f>
        <v>0</v>
      </c>
      <c r="BG1081" s="231">
        <f>IF(N1081="zákl. přenesená",J1081,0)</f>
        <v>0</v>
      </c>
      <c r="BH1081" s="231">
        <f>IF(N1081="sníž. přenesená",J1081,0)</f>
        <v>0</v>
      </c>
      <c r="BI1081" s="231">
        <f>IF(N1081="nulová",J1081,0)</f>
        <v>0</v>
      </c>
      <c r="BJ1081" s="18" t="s">
        <v>84</v>
      </c>
      <c r="BK1081" s="231">
        <f>ROUND(I1081*H1081,2)</f>
        <v>0</v>
      </c>
      <c r="BL1081" s="18" t="s">
        <v>237</v>
      </c>
      <c r="BM1081" s="230" t="s">
        <v>1328</v>
      </c>
    </row>
    <row r="1082" s="2" customFormat="1">
      <c r="A1082" s="39"/>
      <c r="B1082" s="40"/>
      <c r="C1082" s="41"/>
      <c r="D1082" s="232" t="s">
        <v>173</v>
      </c>
      <c r="E1082" s="41"/>
      <c r="F1082" s="233" t="s">
        <v>1327</v>
      </c>
      <c r="G1082" s="41"/>
      <c r="H1082" s="41"/>
      <c r="I1082" s="234"/>
      <c r="J1082" s="41"/>
      <c r="K1082" s="41"/>
      <c r="L1082" s="45"/>
      <c r="M1082" s="235"/>
      <c r="N1082" s="236"/>
      <c r="O1082" s="92"/>
      <c r="P1082" s="92"/>
      <c r="Q1082" s="92"/>
      <c r="R1082" s="92"/>
      <c r="S1082" s="92"/>
      <c r="T1082" s="93"/>
      <c r="U1082" s="39"/>
      <c r="V1082" s="39"/>
      <c r="W1082" s="39"/>
      <c r="X1082" s="39"/>
      <c r="Y1082" s="39"/>
      <c r="Z1082" s="39"/>
      <c r="AA1082" s="39"/>
      <c r="AB1082" s="39"/>
      <c r="AC1082" s="39"/>
      <c r="AD1082" s="39"/>
      <c r="AE1082" s="39"/>
      <c r="AT1082" s="18" t="s">
        <v>173</v>
      </c>
      <c r="AU1082" s="18" t="s">
        <v>86</v>
      </c>
    </row>
    <row r="1083" s="2" customFormat="1" ht="37.8" customHeight="1">
      <c r="A1083" s="39"/>
      <c r="B1083" s="40"/>
      <c r="C1083" s="219" t="s">
        <v>1329</v>
      </c>
      <c r="D1083" s="219" t="s">
        <v>166</v>
      </c>
      <c r="E1083" s="220" t="s">
        <v>1330</v>
      </c>
      <c r="F1083" s="221" t="s">
        <v>1331</v>
      </c>
      <c r="G1083" s="222" t="s">
        <v>204</v>
      </c>
      <c r="H1083" s="223">
        <v>1.25</v>
      </c>
      <c r="I1083" s="224"/>
      <c r="J1083" s="225">
        <f>ROUND(I1083*H1083,2)</f>
        <v>0</v>
      </c>
      <c r="K1083" s="221" t="s">
        <v>1</v>
      </c>
      <c r="L1083" s="45"/>
      <c r="M1083" s="226" t="s">
        <v>1</v>
      </c>
      <c r="N1083" s="227" t="s">
        <v>41</v>
      </c>
      <c r="O1083" s="92"/>
      <c r="P1083" s="228">
        <f>O1083*H1083</f>
        <v>0</v>
      </c>
      <c r="Q1083" s="228">
        <v>0</v>
      </c>
      <c r="R1083" s="228">
        <f>Q1083*H1083</f>
        <v>0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237</v>
      </c>
      <c r="AT1083" s="230" t="s">
        <v>166</v>
      </c>
      <c r="AU1083" s="230" t="s">
        <v>86</v>
      </c>
      <c r="AY1083" s="18" t="s">
        <v>164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84</v>
      </c>
      <c r="BK1083" s="231">
        <f>ROUND(I1083*H1083,2)</f>
        <v>0</v>
      </c>
      <c r="BL1083" s="18" t="s">
        <v>237</v>
      </c>
      <c r="BM1083" s="230" t="s">
        <v>1332</v>
      </c>
    </row>
    <row r="1084" s="2" customFormat="1">
      <c r="A1084" s="39"/>
      <c r="B1084" s="40"/>
      <c r="C1084" s="41"/>
      <c r="D1084" s="232" t="s">
        <v>173</v>
      </c>
      <c r="E1084" s="41"/>
      <c r="F1084" s="233" t="s">
        <v>1331</v>
      </c>
      <c r="G1084" s="41"/>
      <c r="H1084" s="41"/>
      <c r="I1084" s="234"/>
      <c r="J1084" s="41"/>
      <c r="K1084" s="41"/>
      <c r="L1084" s="45"/>
      <c r="M1084" s="235"/>
      <c r="N1084" s="236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173</v>
      </c>
      <c r="AU1084" s="18" t="s">
        <v>86</v>
      </c>
    </row>
    <row r="1085" s="2" customFormat="1" ht="37.8" customHeight="1">
      <c r="A1085" s="39"/>
      <c r="B1085" s="40"/>
      <c r="C1085" s="219" t="s">
        <v>1333</v>
      </c>
      <c r="D1085" s="219" t="s">
        <v>166</v>
      </c>
      <c r="E1085" s="220" t="s">
        <v>1334</v>
      </c>
      <c r="F1085" s="221" t="s">
        <v>1335</v>
      </c>
      <c r="G1085" s="222" t="s">
        <v>169</v>
      </c>
      <c r="H1085" s="223">
        <v>4</v>
      </c>
      <c r="I1085" s="224"/>
      <c r="J1085" s="225">
        <f>ROUND(I1085*H1085,2)</f>
        <v>0</v>
      </c>
      <c r="K1085" s="221" t="s">
        <v>1</v>
      </c>
      <c r="L1085" s="45"/>
      <c r="M1085" s="226" t="s">
        <v>1</v>
      </c>
      <c r="N1085" s="227" t="s">
        <v>41</v>
      </c>
      <c r="O1085" s="92"/>
      <c r="P1085" s="228">
        <f>O1085*H1085</f>
        <v>0</v>
      </c>
      <c r="Q1085" s="228">
        <v>0</v>
      </c>
      <c r="R1085" s="228">
        <f>Q1085*H1085</f>
        <v>0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237</v>
      </c>
      <c r="AT1085" s="230" t="s">
        <v>166</v>
      </c>
      <c r="AU1085" s="230" t="s">
        <v>86</v>
      </c>
      <c r="AY1085" s="18" t="s">
        <v>164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84</v>
      </c>
      <c r="BK1085" s="231">
        <f>ROUND(I1085*H1085,2)</f>
        <v>0</v>
      </c>
      <c r="BL1085" s="18" t="s">
        <v>237</v>
      </c>
      <c r="BM1085" s="230" t="s">
        <v>1336</v>
      </c>
    </row>
    <row r="1086" s="2" customFormat="1">
      <c r="A1086" s="39"/>
      <c r="B1086" s="40"/>
      <c r="C1086" s="41"/>
      <c r="D1086" s="232" t="s">
        <v>173</v>
      </c>
      <c r="E1086" s="41"/>
      <c r="F1086" s="233" t="s">
        <v>1335</v>
      </c>
      <c r="G1086" s="41"/>
      <c r="H1086" s="41"/>
      <c r="I1086" s="234"/>
      <c r="J1086" s="41"/>
      <c r="K1086" s="41"/>
      <c r="L1086" s="45"/>
      <c r="M1086" s="235"/>
      <c r="N1086" s="236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173</v>
      </c>
      <c r="AU1086" s="18" t="s">
        <v>86</v>
      </c>
    </row>
    <row r="1087" s="2" customFormat="1" ht="37.8" customHeight="1">
      <c r="A1087" s="39"/>
      <c r="B1087" s="40"/>
      <c r="C1087" s="219" t="s">
        <v>1337</v>
      </c>
      <c r="D1087" s="219" t="s">
        <v>166</v>
      </c>
      <c r="E1087" s="220" t="s">
        <v>1338</v>
      </c>
      <c r="F1087" s="221" t="s">
        <v>1339</v>
      </c>
      <c r="G1087" s="222" t="s">
        <v>169</v>
      </c>
      <c r="H1087" s="223">
        <v>1</v>
      </c>
      <c r="I1087" s="224"/>
      <c r="J1087" s="225">
        <f>ROUND(I1087*H1087,2)</f>
        <v>0</v>
      </c>
      <c r="K1087" s="221" t="s">
        <v>1</v>
      </c>
      <c r="L1087" s="45"/>
      <c r="M1087" s="226" t="s">
        <v>1</v>
      </c>
      <c r="N1087" s="227" t="s">
        <v>41</v>
      </c>
      <c r="O1087" s="92"/>
      <c r="P1087" s="228">
        <f>O1087*H1087</f>
        <v>0</v>
      </c>
      <c r="Q1087" s="228">
        <v>0</v>
      </c>
      <c r="R1087" s="228">
        <f>Q1087*H1087</f>
        <v>0</v>
      </c>
      <c r="S1087" s="228">
        <v>0</v>
      </c>
      <c r="T1087" s="229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30" t="s">
        <v>237</v>
      </c>
      <c r="AT1087" s="230" t="s">
        <v>166</v>
      </c>
      <c r="AU1087" s="230" t="s">
        <v>86</v>
      </c>
      <c r="AY1087" s="18" t="s">
        <v>164</v>
      </c>
      <c r="BE1087" s="231">
        <f>IF(N1087="základní",J1087,0)</f>
        <v>0</v>
      </c>
      <c r="BF1087" s="231">
        <f>IF(N1087="snížená",J1087,0)</f>
        <v>0</v>
      </c>
      <c r="BG1087" s="231">
        <f>IF(N1087="zákl. přenesená",J1087,0)</f>
        <v>0</v>
      </c>
      <c r="BH1087" s="231">
        <f>IF(N1087="sníž. přenesená",J1087,0)</f>
        <v>0</v>
      </c>
      <c r="BI1087" s="231">
        <f>IF(N1087="nulová",J1087,0)</f>
        <v>0</v>
      </c>
      <c r="BJ1087" s="18" t="s">
        <v>84</v>
      </c>
      <c r="BK1087" s="231">
        <f>ROUND(I1087*H1087,2)</f>
        <v>0</v>
      </c>
      <c r="BL1087" s="18" t="s">
        <v>237</v>
      </c>
      <c r="BM1087" s="230" t="s">
        <v>1340</v>
      </c>
    </row>
    <row r="1088" s="2" customFormat="1">
      <c r="A1088" s="39"/>
      <c r="B1088" s="40"/>
      <c r="C1088" s="41"/>
      <c r="D1088" s="232" t="s">
        <v>173</v>
      </c>
      <c r="E1088" s="41"/>
      <c r="F1088" s="233" t="s">
        <v>1339</v>
      </c>
      <c r="G1088" s="41"/>
      <c r="H1088" s="41"/>
      <c r="I1088" s="234"/>
      <c r="J1088" s="41"/>
      <c r="K1088" s="41"/>
      <c r="L1088" s="45"/>
      <c r="M1088" s="293"/>
      <c r="N1088" s="294"/>
      <c r="O1088" s="295"/>
      <c r="P1088" s="295"/>
      <c r="Q1088" s="295"/>
      <c r="R1088" s="295"/>
      <c r="S1088" s="295"/>
      <c r="T1088" s="296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173</v>
      </c>
      <c r="AU1088" s="18" t="s">
        <v>86</v>
      </c>
    </row>
    <row r="1089" s="2" customFormat="1" ht="6.96" customHeight="1">
      <c r="A1089" s="39"/>
      <c r="B1089" s="67"/>
      <c r="C1089" s="68"/>
      <c r="D1089" s="68"/>
      <c r="E1089" s="68"/>
      <c r="F1089" s="68"/>
      <c r="G1089" s="68"/>
      <c r="H1089" s="68"/>
      <c r="I1089" s="68"/>
      <c r="J1089" s="68"/>
      <c r="K1089" s="68"/>
      <c r="L1089" s="45"/>
      <c r="M1089" s="39"/>
      <c r="O1089" s="39"/>
      <c r="P1089" s="39"/>
      <c r="Q1089" s="39"/>
      <c r="R1089" s="39"/>
      <c r="S1089" s="39"/>
      <c r="T1089" s="39"/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</row>
  </sheetData>
  <sheetProtection sheet="1" autoFilter="0" formatColumns="0" formatRows="0" objects="1" scenarios="1" spinCount="100000" saltValue="PNX5v4N8x9LIVsLv13ODOUnsHsAw80Bqp8vU5e7KYoihPEin+drnc/3zxGKQQAmDD/9ErJzzHSAIBbJNXuUFcA==" hashValue="SIFNJcBBiYja1H0B+0SSGB8qHROs7uJb1ByzTKbw8v2U0oUCUIvPjXrqGUbA67xk97uDUdVDyIkGQoTVvZrLpw==" algorithmName="SHA-512" password="CC35"/>
  <autoFilter ref="C139:K1088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hyperlinks>
    <hyperlink ref="F145" r:id="rId1" display="https://podminky.urs.cz/item/CS_URS_2025_02/112151011"/>
    <hyperlink ref="F151" r:id="rId2" display="https://podminky.urs.cz/item/CS_URS_2025_02/112201112"/>
    <hyperlink ref="F157" r:id="rId3" display="https://podminky.urs.cz/item/CS_URS_2025_02/113106121"/>
    <hyperlink ref="F165" r:id="rId4" display="https://podminky.urs.cz/item/CS_URS_2025_02/113107124"/>
    <hyperlink ref="F173" r:id="rId5" display="https://podminky.urs.cz/item/CS_URS_2025_02/113201111"/>
    <hyperlink ref="F179" r:id="rId6" display="https://podminky.urs.cz/item/CS_URS_2025_02/131251102"/>
    <hyperlink ref="F194" r:id="rId7" display="https://podminky.urs.cz/item/CS_URS_2025_02/181111111"/>
    <hyperlink ref="F202" r:id="rId8" display="https://podminky.urs.cz/item/CS_URS_2025_02/181411131"/>
    <hyperlink ref="F216" r:id="rId9" display="https://podminky.urs.cz/item/CS_URS_2025_02/275321411"/>
    <hyperlink ref="F222" r:id="rId10" display="https://podminky.urs.cz/item/CS_URS_2025_02/275351121"/>
    <hyperlink ref="F227" r:id="rId11" display="https://podminky.urs.cz/item/CS_URS_2025_02/275351122"/>
    <hyperlink ref="F230" r:id="rId12" display="https://podminky.urs.cz/item/CS_URS_2025_02/275362021"/>
    <hyperlink ref="F240" r:id="rId13" display="https://podminky.urs.cz/item/CS_URS_2025_02/317168012"/>
    <hyperlink ref="F246" r:id="rId14" display="https://podminky.urs.cz/item/CS_URS_2025_02/317168015"/>
    <hyperlink ref="F252" r:id="rId15" display="https://podminky.urs.cz/item/CS_URS_2025_02/317168022"/>
    <hyperlink ref="F258" r:id="rId16" display="https://podminky.urs.cz/item/CS_URS_2025_02/317168051"/>
    <hyperlink ref="F264" r:id="rId17" display="https://podminky.urs.cz/item/CS_URS_2025_02/317168052"/>
    <hyperlink ref="F270" r:id="rId18" display="https://podminky.urs.cz/item/CS_URS_2025_02/317941121"/>
    <hyperlink ref="F322" r:id="rId19" display="https://podminky.urs.cz/item/CS_URS_2025_02/317941121"/>
    <hyperlink ref="F350" r:id="rId20" display="https://podminky.urs.cz/item/CS_URS_2025_02/317941121"/>
    <hyperlink ref="F368" r:id="rId21" display="https://podminky.urs.cz/item/CS_URS_2025_02/317941121"/>
    <hyperlink ref="F378" r:id="rId22" display="https://podminky.urs.cz/item/CS_URS_2025_02/317941121"/>
    <hyperlink ref="F386" r:id="rId23" display="https://podminky.urs.cz/item/CS_URS_2025_02/317941123"/>
    <hyperlink ref="F398" r:id="rId24" display="https://podminky.urs.cz/item/CS_URS_2025_02/338171123"/>
    <hyperlink ref="F408" r:id="rId25" display="https://podminky.urs.cz/item/CS_URS_2025_02/342244201"/>
    <hyperlink ref="F417" r:id="rId26" display="https://podminky.urs.cz/item/CS_URS_2025_02/342244211"/>
    <hyperlink ref="F427" r:id="rId27" display="https://podminky.urs.cz/item/CS_URS_2025_02/342244221"/>
    <hyperlink ref="F439" r:id="rId28" display="https://podminky.urs.cz/item/CS_URS_2025_02/348101240"/>
    <hyperlink ref="F444" r:id="rId29" display="https://podminky.urs.cz/item/CS_URS_2025_02/348171330"/>
    <hyperlink ref="F460" r:id="rId30" display="https://podminky.urs.cz/item/CS_URS_2025_02/411321515"/>
    <hyperlink ref="F471" r:id="rId31" display="https://podminky.urs.cz/item/CS_URS_2025_02/411351011"/>
    <hyperlink ref="F480" r:id="rId32" display="https://podminky.urs.cz/item/CS_URS_2025_02/411351012"/>
    <hyperlink ref="F483" r:id="rId33" display="https://podminky.urs.cz/item/CS_URS_2025_02/411354313"/>
    <hyperlink ref="F486" r:id="rId34" display="https://podminky.urs.cz/item/CS_URS_2025_02/411354314"/>
    <hyperlink ref="F489" r:id="rId35" display="https://podminky.urs.cz/item/CS_URS_2025_02/411362021"/>
    <hyperlink ref="F510" r:id="rId36" display="https://podminky.urs.cz/item/CS_URS_2025_02/417321313"/>
    <hyperlink ref="F517" r:id="rId37" display="https://podminky.urs.cz/item/CS_URS_2025_02/417351115"/>
    <hyperlink ref="F523" r:id="rId38" display="https://podminky.urs.cz/item/CS_URS_2025_02/417351116"/>
    <hyperlink ref="F526" r:id="rId39" display="https://podminky.urs.cz/item/CS_URS_2025_02/417361821"/>
    <hyperlink ref="F536" r:id="rId40" display="https://podminky.urs.cz/item/CS_URS_2025_02/564730101"/>
    <hyperlink ref="F542" r:id="rId41" display="https://podminky.urs.cz/item/CS_URS_2025_02/564760101"/>
    <hyperlink ref="F559" r:id="rId42" display="https://podminky.urs.cz/item/CS_URS_2025_02/564861011"/>
    <hyperlink ref="F567" r:id="rId43" display="https://podminky.urs.cz/item/CS_URS_2025_02/596211110"/>
    <hyperlink ref="F584" r:id="rId44" display="https://podminky.urs.cz/item/CS_URS_2025_02/596211211"/>
    <hyperlink ref="F594" r:id="rId45" display="https://podminky.urs.cz/item/CS_URS_2025_02/612315422"/>
    <hyperlink ref="F604" r:id="rId46" display="https://podminky.urs.cz/item/CS_URS_2025_02/637121111"/>
    <hyperlink ref="F611" r:id="rId47" display="https://podminky.urs.cz/item/CS_URS_2025_02/916231212"/>
    <hyperlink ref="F624" r:id="rId48" display="https://podminky.urs.cz/item/CS_URS_2025_02/963012520"/>
    <hyperlink ref="F633" r:id="rId49" display="https://podminky.urs.cz/item/CS_URS_2025_02/966072811"/>
    <hyperlink ref="F639" r:id="rId50" display="https://podminky.urs.cz/item/CS_URS_2025_02/971033361"/>
    <hyperlink ref="F645" r:id="rId51" display="https://podminky.urs.cz/item/CS_URS_2025_02/971033461"/>
    <hyperlink ref="F651" r:id="rId52" display="https://podminky.urs.cz/item/CS_URS_2025_02/971033561"/>
    <hyperlink ref="F662" r:id="rId53" display="https://podminky.urs.cz/item/CS_URS_2025_02/972054491"/>
    <hyperlink ref="F671" r:id="rId54" display="https://podminky.urs.cz/item/CS_URS_2025_02/975121321"/>
    <hyperlink ref="F677" r:id="rId55" display="https://podminky.urs.cz/item/CS_URS_2025_02/975121322"/>
    <hyperlink ref="F683" r:id="rId56" display="https://podminky.urs.cz/item/CS_URS_2025_02/975121323"/>
    <hyperlink ref="F687" r:id="rId57" display="https://podminky.urs.cz/item/CS_URS_2025_02/997013113"/>
    <hyperlink ref="F690" r:id="rId58" display="https://podminky.urs.cz/item/CS_URS_2025_02/997013501"/>
    <hyperlink ref="F693" r:id="rId59" display="https://podminky.urs.cz/item/CS_URS_2025_02/997013509"/>
    <hyperlink ref="F700" r:id="rId60" display="https://podminky.urs.cz/item/CS_URS_2025_02/998011002"/>
    <hyperlink ref="F705" r:id="rId61" display="https://podminky.urs.cz/item/CS_URS_2025_02/998711202"/>
    <hyperlink ref="F715" r:id="rId62" display="https://podminky.urs.cz/item/CS_URS_2025_02/762112811"/>
    <hyperlink ref="F721" r:id="rId63" display="https://podminky.urs.cz/item/CS_URS_2025_02/998762202"/>
    <hyperlink ref="F725" r:id="rId64" display="https://podminky.urs.cz/item/CS_URS_2025_02/763121451"/>
    <hyperlink ref="F734" r:id="rId65" display="https://podminky.urs.cz/item/CS_URS_2025_02/763131441"/>
    <hyperlink ref="F740" r:id="rId66" display="https://podminky.urs.cz/item/CS_URS_2025_02/763135801"/>
    <hyperlink ref="F797" r:id="rId67" display="https://podminky.urs.cz/item/CS_URS_2025_02/998763402"/>
    <hyperlink ref="F801" r:id="rId68" display="https://podminky.urs.cz/item/CS_URS_2025_02/766231814"/>
    <hyperlink ref="F804" r:id="rId69" display="https://podminky.urs.cz/item/CS_URS_2025_02/766231821"/>
    <hyperlink ref="F807" r:id="rId70" display="https://podminky.urs.cz/item/CS_URS_2025_02/766691811"/>
    <hyperlink ref="F855" r:id="rId71" display="https://podminky.urs.cz/item/CS_URS_2025_02/998766202"/>
    <hyperlink ref="F859" r:id="rId72" display="https://podminky.urs.cz/item/CS_URS_2025_02/767996701"/>
    <hyperlink ref="F865" r:id="rId73" display="https://podminky.urs.cz/item/CS_URS_2025_02/767996702"/>
    <hyperlink ref="F873" r:id="rId74" display="https://podminky.urs.cz/item/CS_URS_2025_02/767996703"/>
    <hyperlink ref="F879" r:id="rId75" display="https://podminky.urs.cz/item/CS_URS_2025_02/767996704"/>
    <hyperlink ref="F889" r:id="rId76" display="https://podminky.urs.cz/item/CS_URS_2025_02/767996803"/>
    <hyperlink ref="F895" r:id="rId77" display="https://podminky.urs.cz/item/CS_URS_2025_02/767996804"/>
    <hyperlink ref="F927" r:id="rId78" display="https://podminky.urs.cz/item/CS_URS_2025_02/998767202"/>
    <hyperlink ref="F931" r:id="rId79" display="https://podminky.urs.cz/item/CS_URS_2025_02/771151026"/>
    <hyperlink ref="F937" r:id="rId80" display="https://podminky.urs.cz/item/CS_URS_2025_02/771574415"/>
    <hyperlink ref="F947" r:id="rId81" display="https://podminky.urs.cz/item/CS_URS_2025_02/998771202"/>
    <hyperlink ref="F951" r:id="rId82" display="https://podminky.urs.cz/item/CS_URS_2025_02/776111311"/>
    <hyperlink ref="F959" r:id="rId83" display="https://podminky.urs.cz/item/CS_URS_2025_02/776121112"/>
    <hyperlink ref="F967" r:id="rId84" display="https://podminky.urs.cz/item/CS_URS_2025_02/776141121"/>
    <hyperlink ref="F975" r:id="rId85" display="https://podminky.urs.cz/item/CS_URS_2025_02/776211111"/>
    <hyperlink ref="F985" r:id="rId86" display="https://podminky.urs.cz/item/CS_URS_2025_02/776221111"/>
    <hyperlink ref="F995" r:id="rId87" display="https://podminky.urs.cz/item/CS_URS_2025_02/998776202"/>
    <hyperlink ref="F999" r:id="rId88" display="https://podminky.urs.cz/item/CS_URS_2025_02/781111011"/>
    <hyperlink ref="F1008" r:id="rId89" display="https://podminky.urs.cz/item/CS_URS_2025_02/781121011"/>
    <hyperlink ref="F1017" r:id="rId90" display="https://podminky.urs.cz/item/CS_URS_2025_02/781131112"/>
    <hyperlink ref="F1026" r:id="rId91" display="https://podminky.urs.cz/item/CS_URS_2025_02/781472215"/>
    <hyperlink ref="F1038" r:id="rId92" display="https://podminky.urs.cz/item/CS_URS_2025_02/998781202"/>
    <hyperlink ref="F1042" r:id="rId93" display="https://podminky.urs.cz/item/CS_URS_2025_02/783901453"/>
    <hyperlink ref="F1059" r:id="rId94" display="https://podminky.urs.cz/item/CS_URS_2025_02/7841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1341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ROUND((SUM(BE124:BE334)),  2)</f>
        <v>0</v>
      </c>
      <c r="G33" s="39"/>
      <c r="H33" s="39"/>
      <c r="I33" s="156">
        <v>0.20999999999999999</v>
      </c>
      <c r="J33" s="155">
        <f>ROUND(((SUM(BE124:BE334))*I33),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ROUND((SUM(BF124:BF334)),  2)</f>
        <v>0</v>
      </c>
      <c r="G34" s="39"/>
      <c r="H34" s="39"/>
      <c r="I34" s="156">
        <v>0.12</v>
      </c>
      <c r="J34" s="155">
        <f>ROUND(((SUM(BF124:BF334))*I34),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ROUND((SUM(BG124:BG334)),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ROUND((SUM(BH124:BH334)),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ROUND((SUM(BI124:BI334)),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D.1.2.1.b - Zdravotně technické instalace 2NP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1342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1343</v>
      </c>
      <c r="E98" s="183"/>
      <c r="F98" s="183"/>
      <c r="G98" s="183"/>
      <c r="H98" s="183"/>
      <c r="I98" s="183"/>
      <c r="J98" s="184">
        <f>J136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1344</v>
      </c>
      <c r="E99" s="183"/>
      <c r="F99" s="183"/>
      <c r="G99" s="183"/>
      <c r="H99" s="183"/>
      <c r="I99" s="183"/>
      <c r="J99" s="184">
        <f>J149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1345</v>
      </c>
      <c r="E100" s="183"/>
      <c r="F100" s="183"/>
      <c r="G100" s="183"/>
      <c r="H100" s="183"/>
      <c r="I100" s="183"/>
      <c r="J100" s="184">
        <f>J152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1346</v>
      </c>
      <c r="E101" s="183"/>
      <c r="F101" s="183"/>
      <c r="G101" s="183"/>
      <c r="H101" s="183"/>
      <c r="I101" s="183"/>
      <c r="J101" s="184">
        <f>J207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1347</v>
      </c>
      <c r="E102" s="183"/>
      <c r="F102" s="183"/>
      <c r="G102" s="183"/>
      <c r="H102" s="183"/>
      <c r="I102" s="183"/>
      <c r="J102" s="184">
        <f>J268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1348</v>
      </c>
      <c r="E103" s="183"/>
      <c r="F103" s="183"/>
      <c r="G103" s="183"/>
      <c r="H103" s="183"/>
      <c r="I103" s="183"/>
      <c r="J103" s="184">
        <f>J315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1349</v>
      </c>
      <c r="E104" s="183"/>
      <c r="F104" s="183"/>
      <c r="G104" s="183"/>
      <c r="H104" s="183"/>
      <c r="I104" s="183"/>
      <c r="J104" s="184">
        <f>J322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Mařádkova - hala - rekonstrukce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D.1.2.1.b - Zdravotně technické instalace 2NP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Mařádkova 518/15, Předměstí, 746 01 Opava</v>
      </c>
      <c r="G118" s="41"/>
      <c r="H118" s="41"/>
      <c r="I118" s="33" t="s">
        <v>22</v>
      </c>
      <c r="J118" s="80" t="str">
        <f>IF(J12="","",J12)</f>
        <v>26. 1. 2026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Statutární město Opava</v>
      </c>
      <c r="G120" s="41"/>
      <c r="H120" s="41"/>
      <c r="I120" s="33" t="s">
        <v>30</v>
      </c>
      <c r="J120" s="37" t="str">
        <f>E21</f>
        <v>ARCHITEKTONICKÁ KANCELÁŘ CHVÁTAL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150</v>
      </c>
      <c r="D123" s="195" t="s">
        <v>61</v>
      </c>
      <c r="E123" s="195" t="s">
        <v>57</v>
      </c>
      <c r="F123" s="195" t="s">
        <v>58</v>
      </c>
      <c r="G123" s="195" t="s">
        <v>151</v>
      </c>
      <c r="H123" s="195" t="s">
        <v>152</v>
      </c>
      <c r="I123" s="195" t="s">
        <v>153</v>
      </c>
      <c r="J123" s="195" t="s">
        <v>122</v>
      </c>
      <c r="K123" s="196" t="s">
        <v>154</v>
      </c>
      <c r="L123" s="197"/>
      <c r="M123" s="101" t="s">
        <v>1</v>
      </c>
      <c r="N123" s="102" t="s">
        <v>40</v>
      </c>
      <c r="O123" s="102" t="s">
        <v>155</v>
      </c>
      <c r="P123" s="102" t="s">
        <v>156</v>
      </c>
      <c r="Q123" s="102" t="s">
        <v>157</v>
      </c>
      <c r="R123" s="102" t="s">
        <v>158</v>
      </c>
      <c r="S123" s="102" t="s">
        <v>159</v>
      </c>
      <c r="T123" s="103" t="s">
        <v>160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161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P125+P136+P149+P152+P207+P268+P315+P322</f>
        <v>0</v>
      </c>
      <c r="Q124" s="105"/>
      <c r="R124" s="200">
        <f>R125+R136+R149+R152+R207+R268+R315+R322</f>
        <v>5.0448399999999998</v>
      </c>
      <c r="S124" s="105"/>
      <c r="T124" s="201">
        <f>T125+T136+T149+T152+T207+T268+T315+T322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124</v>
      </c>
      <c r="BK124" s="202">
        <f>BK125+BK136+BK149+BK152+BK207+BK268+BK315+BK322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1350</v>
      </c>
      <c r="F125" s="206" t="s">
        <v>1351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SUM(P126:P135)</f>
        <v>0</v>
      </c>
      <c r="Q125" s="211"/>
      <c r="R125" s="212">
        <f>SUM(R126:R135)</f>
        <v>3.9156700000000004</v>
      </c>
      <c r="S125" s="211"/>
      <c r="T125" s="213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164</v>
      </c>
      <c r="BK125" s="216">
        <f>SUM(BK126:BK135)</f>
        <v>0</v>
      </c>
    </row>
    <row r="126" s="2" customFormat="1" ht="16.5" customHeight="1">
      <c r="A126" s="39"/>
      <c r="B126" s="40"/>
      <c r="C126" s="219" t="s">
        <v>84</v>
      </c>
      <c r="D126" s="219" t="s">
        <v>166</v>
      </c>
      <c r="E126" s="220" t="s">
        <v>1352</v>
      </c>
      <c r="F126" s="221" t="s">
        <v>1353</v>
      </c>
      <c r="G126" s="222" t="s">
        <v>169</v>
      </c>
      <c r="H126" s="223">
        <v>8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0.045429999999999998</v>
      </c>
      <c r="R126" s="228">
        <f>Q126*H126</f>
        <v>0.36343999999999999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171</v>
      </c>
      <c r="AT126" s="230" t="s">
        <v>166</v>
      </c>
      <c r="AU126" s="230" t="s">
        <v>84</v>
      </c>
      <c r="AY126" s="18" t="s">
        <v>164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171</v>
      </c>
      <c r="BM126" s="230" t="s">
        <v>86</v>
      </c>
    </row>
    <row r="127" s="2" customFormat="1">
      <c r="A127" s="39"/>
      <c r="B127" s="40"/>
      <c r="C127" s="41"/>
      <c r="D127" s="232" t="s">
        <v>173</v>
      </c>
      <c r="E127" s="41"/>
      <c r="F127" s="233" t="s">
        <v>1353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173</v>
      </c>
      <c r="AU127" s="18" t="s">
        <v>84</v>
      </c>
    </row>
    <row r="128" s="2" customFormat="1" ht="21.75" customHeight="1">
      <c r="A128" s="39"/>
      <c r="B128" s="40"/>
      <c r="C128" s="219" t="s">
        <v>86</v>
      </c>
      <c r="D128" s="219" t="s">
        <v>166</v>
      </c>
      <c r="E128" s="220" t="s">
        <v>1354</v>
      </c>
      <c r="F128" s="221" t="s">
        <v>1355</v>
      </c>
      <c r="G128" s="222" t="s">
        <v>204</v>
      </c>
      <c r="H128" s="223">
        <v>55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0.0084899999999999993</v>
      </c>
      <c r="R128" s="228">
        <f>Q128*H128</f>
        <v>0.46694999999999998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171</v>
      </c>
      <c r="AT128" s="230" t="s">
        <v>166</v>
      </c>
      <c r="AU128" s="230" t="s">
        <v>84</v>
      </c>
      <c r="AY128" s="18" t="s">
        <v>164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171</v>
      </c>
      <c r="BM128" s="230" t="s">
        <v>171</v>
      </c>
    </row>
    <row r="129" s="2" customFormat="1">
      <c r="A129" s="39"/>
      <c r="B129" s="40"/>
      <c r="C129" s="41"/>
      <c r="D129" s="232" t="s">
        <v>173</v>
      </c>
      <c r="E129" s="41"/>
      <c r="F129" s="233" t="s">
        <v>1355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173</v>
      </c>
      <c r="AU129" s="18" t="s">
        <v>84</v>
      </c>
    </row>
    <row r="130" s="2" customFormat="1" ht="21.75" customHeight="1">
      <c r="A130" s="39"/>
      <c r="B130" s="40"/>
      <c r="C130" s="219" t="s">
        <v>185</v>
      </c>
      <c r="D130" s="219" t="s">
        <v>166</v>
      </c>
      <c r="E130" s="220" t="s">
        <v>1356</v>
      </c>
      <c r="F130" s="221" t="s">
        <v>1357</v>
      </c>
      <c r="G130" s="222" t="s">
        <v>204</v>
      </c>
      <c r="H130" s="223">
        <v>58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41</v>
      </c>
      <c r="O130" s="92"/>
      <c r="P130" s="228">
        <f>O130*H130</f>
        <v>0</v>
      </c>
      <c r="Q130" s="228">
        <v>0.037130000000000003</v>
      </c>
      <c r="R130" s="228">
        <f>Q130*H130</f>
        <v>2.15354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171</v>
      </c>
      <c r="AT130" s="230" t="s">
        <v>166</v>
      </c>
      <c r="AU130" s="230" t="s">
        <v>84</v>
      </c>
      <c r="AY130" s="18" t="s">
        <v>164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84</v>
      </c>
      <c r="BK130" s="231">
        <f>ROUND(I130*H130,2)</f>
        <v>0</v>
      </c>
      <c r="BL130" s="18" t="s">
        <v>171</v>
      </c>
      <c r="BM130" s="230" t="s">
        <v>209</v>
      </c>
    </row>
    <row r="131" s="2" customFormat="1">
      <c r="A131" s="39"/>
      <c r="B131" s="40"/>
      <c r="C131" s="41"/>
      <c r="D131" s="232" t="s">
        <v>173</v>
      </c>
      <c r="E131" s="41"/>
      <c r="F131" s="233" t="s">
        <v>1357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173</v>
      </c>
      <c r="AU131" s="18" t="s">
        <v>84</v>
      </c>
    </row>
    <row r="132" s="2" customFormat="1" ht="16.5" customHeight="1">
      <c r="A132" s="39"/>
      <c r="B132" s="40"/>
      <c r="C132" s="219" t="s">
        <v>171</v>
      </c>
      <c r="D132" s="219" t="s">
        <v>166</v>
      </c>
      <c r="E132" s="220" t="s">
        <v>1358</v>
      </c>
      <c r="F132" s="221" t="s">
        <v>1359</v>
      </c>
      <c r="G132" s="222" t="s">
        <v>188</v>
      </c>
      <c r="H132" s="223">
        <v>16.949999999999999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0.054969911504424797</v>
      </c>
      <c r="R132" s="228">
        <f>Q132*H132</f>
        <v>0.93174000000000023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171</v>
      </c>
      <c r="AT132" s="230" t="s">
        <v>166</v>
      </c>
      <c r="AU132" s="230" t="s">
        <v>84</v>
      </c>
      <c r="AY132" s="18" t="s">
        <v>164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171</v>
      </c>
      <c r="BM132" s="230" t="s">
        <v>248</v>
      </c>
    </row>
    <row r="133" s="2" customFormat="1">
      <c r="A133" s="39"/>
      <c r="B133" s="40"/>
      <c r="C133" s="41"/>
      <c r="D133" s="232" t="s">
        <v>173</v>
      </c>
      <c r="E133" s="41"/>
      <c r="F133" s="233" t="s">
        <v>1359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84</v>
      </c>
    </row>
    <row r="134" s="14" customFormat="1">
      <c r="A134" s="14"/>
      <c r="B134" s="249"/>
      <c r="C134" s="250"/>
      <c r="D134" s="232" t="s">
        <v>177</v>
      </c>
      <c r="E134" s="251" t="s">
        <v>1</v>
      </c>
      <c r="F134" s="252" t="s">
        <v>1360</v>
      </c>
      <c r="G134" s="250"/>
      <c r="H134" s="253">
        <v>16.949999999999999</v>
      </c>
      <c r="I134" s="254"/>
      <c r="J134" s="250"/>
      <c r="K134" s="250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177</v>
      </c>
      <c r="AU134" s="259" t="s">
        <v>84</v>
      </c>
      <c r="AV134" s="14" t="s">
        <v>86</v>
      </c>
      <c r="AW134" s="14" t="s">
        <v>32</v>
      </c>
      <c r="AX134" s="14" t="s">
        <v>76</v>
      </c>
      <c r="AY134" s="259" t="s">
        <v>164</v>
      </c>
    </row>
    <row r="135" s="15" customFormat="1">
      <c r="A135" s="15"/>
      <c r="B135" s="260"/>
      <c r="C135" s="261"/>
      <c r="D135" s="232" t="s">
        <v>177</v>
      </c>
      <c r="E135" s="262" t="s">
        <v>1</v>
      </c>
      <c r="F135" s="263" t="s">
        <v>179</v>
      </c>
      <c r="G135" s="261"/>
      <c r="H135" s="264">
        <v>16.949999999999999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177</v>
      </c>
      <c r="AU135" s="270" t="s">
        <v>84</v>
      </c>
      <c r="AV135" s="15" t="s">
        <v>171</v>
      </c>
      <c r="AW135" s="15" t="s">
        <v>32</v>
      </c>
      <c r="AX135" s="15" t="s">
        <v>84</v>
      </c>
      <c r="AY135" s="270" t="s">
        <v>164</v>
      </c>
    </row>
    <row r="136" s="12" customFormat="1" ht="25.92" customHeight="1">
      <c r="A136" s="12"/>
      <c r="B136" s="203"/>
      <c r="C136" s="204"/>
      <c r="D136" s="205" t="s">
        <v>75</v>
      </c>
      <c r="E136" s="206" t="s">
        <v>1361</v>
      </c>
      <c r="F136" s="206" t="s">
        <v>1362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SUM(P137:P148)</f>
        <v>0</v>
      </c>
      <c r="Q136" s="211"/>
      <c r="R136" s="212">
        <f>SUM(R137:R148)</f>
        <v>0.084949999999999998</v>
      </c>
      <c r="S136" s="211"/>
      <c r="T136" s="213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76</v>
      </c>
      <c r="AY136" s="214" t="s">
        <v>164</v>
      </c>
      <c r="BK136" s="216">
        <f>SUM(BK137:BK148)</f>
        <v>0</v>
      </c>
    </row>
    <row r="137" s="2" customFormat="1" ht="16.5" customHeight="1">
      <c r="A137" s="39"/>
      <c r="B137" s="40"/>
      <c r="C137" s="219" t="s">
        <v>201</v>
      </c>
      <c r="D137" s="219" t="s">
        <v>166</v>
      </c>
      <c r="E137" s="220" t="s">
        <v>1363</v>
      </c>
      <c r="F137" s="221" t="s">
        <v>1364</v>
      </c>
      <c r="G137" s="222" t="s">
        <v>204</v>
      </c>
      <c r="H137" s="223">
        <v>3.6000000000000001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1365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1364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14" customFormat="1">
      <c r="A139" s="14"/>
      <c r="B139" s="249"/>
      <c r="C139" s="250"/>
      <c r="D139" s="232" t="s">
        <v>177</v>
      </c>
      <c r="E139" s="251" t="s">
        <v>1</v>
      </c>
      <c r="F139" s="252" t="s">
        <v>1366</v>
      </c>
      <c r="G139" s="250"/>
      <c r="H139" s="253">
        <v>3.6000000000000001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177</v>
      </c>
      <c r="AU139" s="259" t="s">
        <v>84</v>
      </c>
      <c r="AV139" s="14" t="s">
        <v>86</v>
      </c>
      <c r="AW139" s="14" t="s">
        <v>32</v>
      </c>
      <c r="AX139" s="14" t="s">
        <v>76</v>
      </c>
      <c r="AY139" s="259" t="s">
        <v>164</v>
      </c>
    </row>
    <row r="140" s="15" customFormat="1">
      <c r="A140" s="15"/>
      <c r="B140" s="260"/>
      <c r="C140" s="261"/>
      <c r="D140" s="232" t="s">
        <v>177</v>
      </c>
      <c r="E140" s="262" t="s">
        <v>1</v>
      </c>
      <c r="F140" s="263" t="s">
        <v>179</v>
      </c>
      <c r="G140" s="261"/>
      <c r="H140" s="264">
        <v>3.6000000000000001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177</v>
      </c>
      <c r="AU140" s="270" t="s">
        <v>84</v>
      </c>
      <c r="AV140" s="15" t="s">
        <v>171</v>
      </c>
      <c r="AW140" s="15" t="s">
        <v>32</v>
      </c>
      <c r="AX140" s="15" t="s">
        <v>84</v>
      </c>
      <c r="AY140" s="270" t="s">
        <v>164</v>
      </c>
    </row>
    <row r="141" s="2" customFormat="1" ht="16.5" customHeight="1">
      <c r="A141" s="39"/>
      <c r="B141" s="40"/>
      <c r="C141" s="219" t="s">
        <v>209</v>
      </c>
      <c r="D141" s="219" t="s">
        <v>166</v>
      </c>
      <c r="E141" s="220" t="s">
        <v>1367</v>
      </c>
      <c r="F141" s="221" t="s">
        <v>1368</v>
      </c>
      <c r="G141" s="222" t="s">
        <v>204</v>
      </c>
      <c r="H141" s="223">
        <v>1.2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171</v>
      </c>
      <c r="AT141" s="230" t="s">
        <v>166</v>
      </c>
      <c r="AU141" s="230" t="s">
        <v>84</v>
      </c>
      <c r="AY141" s="18" t="s">
        <v>164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171</v>
      </c>
      <c r="BM141" s="230" t="s">
        <v>8</v>
      </c>
    </row>
    <row r="142" s="2" customFormat="1">
      <c r="A142" s="39"/>
      <c r="B142" s="40"/>
      <c r="C142" s="41"/>
      <c r="D142" s="232" t="s">
        <v>173</v>
      </c>
      <c r="E142" s="41"/>
      <c r="F142" s="233" t="s">
        <v>1368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84</v>
      </c>
    </row>
    <row r="143" s="14" customFormat="1">
      <c r="A143" s="14"/>
      <c r="B143" s="249"/>
      <c r="C143" s="250"/>
      <c r="D143" s="232" t="s">
        <v>177</v>
      </c>
      <c r="E143" s="251" t="s">
        <v>1</v>
      </c>
      <c r="F143" s="252" t="s">
        <v>1369</v>
      </c>
      <c r="G143" s="250"/>
      <c r="H143" s="253">
        <v>1.2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177</v>
      </c>
      <c r="AU143" s="259" t="s">
        <v>84</v>
      </c>
      <c r="AV143" s="14" t="s">
        <v>86</v>
      </c>
      <c r="AW143" s="14" t="s">
        <v>32</v>
      </c>
      <c r="AX143" s="14" t="s">
        <v>76</v>
      </c>
      <c r="AY143" s="259" t="s">
        <v>164</v>
      </c>
    </row>
    <row r="144" s="15" customFormat="1">
      <c r="A144" s="15"/>
      <c r="B144" s="260"/>
      <c r="C144" s="261"/>
      <c r="D144" s="232" t="s">
        <v>177</v>
      </c>
      <c r="E144" s="262" t="s">
        <v>1</v>
      </c>
      <c r="F144" s="263" t="s">
        <v>179</v>
      </c>
      <c r="G144" s="261"/>
      <c r="H144" s="264">
        <v>1.2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0" t="s">
        <v>177</v>
      </c>
      <c r="AU144" s="270" t="s">
        <v>84</v>
      </c>
      <c r="AV144" s="15" t="s">
        <v>171</v>
      </c>
      <c r="AW144" s="15" t="s">
        <v>32</v>
      </c>
      <c r="AX144" s="15" t="s">
        <v>84</v>
      </c>
      <c r="AY144" s="270" t="s">
        <v>164</v>
      </c>
    </row>
    <row r="145" s="2" customFormat="1" ht="16.5" customHeight="1">
      <c r="A145" s="39"/>
      <c r="B145" s="40"/>
      <c r="C145" s="219" t="s">
        <v>1370</v>
      </c>
      <c r="D145" s="219" t="s">
        <v>166</v>
      </c>
      <c r="E145" s="220" t="s">
        <v>1371</v>
      </c>
      <c r="F145" s="221" t="s">
        <v>1372</v>
      </c>
      <c r="G145" s="222" t="s">
        <v>204</v>
      </c>
      <c r="H145" s="223">
        <v>55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0.00048999999999999998</v>
      </c>
      <c r="R145" s="228">
        <f>Q145*H145</f>
        <v>0.026949999999999998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171</v>
      </c>
      <c r="AT145" s="230" t="s">
        <v>166</v>
      </c>
      <c r="AU145" s="230" t="s">
        <v>84</v>
      </c>
      <c r="AY145" s="18" t="s">
        <v>164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171</v>
      </c>
      <c r="BM145" s="230" t="s">
        <v>1373</v>
      </c>
    </row>
    <row r="146" s="2" customFormat="1">
      <c r="A146" s="39"/>
      <c r="B146" s="40"/>
      <c r="C146" s="41"/>
      <c r="D146" s="232" t="s">
        <v>173</v>
      </c>
      <c r="E146" s="41"/>
      <c r="F146" s="233" t="s">
        <v>1372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173</v>
      </c>
      <c r="AU146" s="18" t="s">
        <v>84</v>
      </c>
    </row>
    <row r="147" s="2" customFormat="1" ht="16.5" customHeight="1">
      <c r="A147" s="39"/>
      <c r="B147" s="40"/>
      <c r="C147" s="219" t="s">
        <v>248</v>
      </c>
      <c r="D147" s="219" t="s">
        <v>166</v>
      </c>
      <c r="E147" s="220" t="s">
        <v>1374</v>
      </c>
      <c r="F147" s="221" t="s">
        <v>1375</v>
      </c>
      <c r="G147" s="222" t="s">
        <v>204</v>
      </c>
      <c r="H147" s="223">
        <v>58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0.001</v>
      </c>
      <c r="R147" s="228">
        <f>Q147*H147</f>
        <v>0.058000000000000003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166</v>
      </c>
      <c r="AU147" s="230" t="s">
        <v>84</v>
      </c>
      <c r="AY147" s="18" t="s">
        <v>164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171</v>
      </c>
      <c r="BM147" s="230" t="s">
        <v>237</v>
      </c>
    </row>
    <row r="148" s="2" customFormat="1">
      <c r="A148" s="39"/>
      <c r="B148" s="40"/>
      <c r="C148" s="41"/>
      <c r="D148" s="232" t="s">
        <v>173</v>
      </c>
      <c r="E148" s="41"/>
      <c r="F148" s="233" t="s">
        <v>1375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84</v>
      </c>
    </row>
    <row r="149" s="12" customFormat="1" ht="25.92" customHeight="1">
      <c r="A149" s="12"/>
      <c r="B149" s="203"/>
      <c r="C149" s="204"/>
      <c r="D149" s="205" t="s">
        <v>75</v>
      </c>
      <c r="E149" s="206" t="s">
        <v>1376</v>
      </c>
      <c r="F149" s="206" t="s">
        <v>1377</v>
      </c>
      <c r="G149" s="204"/>
      <c r="H149" s="204"/>
      <c r="I149" s="207"/>
      <c r="J149" s="208">
        <f>BK149</f>
        <v>0</v>
      </c>
      <c r="K149" s="204"/>
      <c r="L149" s="209"/>
      <c r="M149" s="210"/>
      <c r="N149" s="211"/>
      <c r="O149" s="211"/>
      <c r="P149" s="212">
        <f>SUM(P150:P151)</f>
        <v>0</v>
      </c>
      <c r="Q149" s="211"/>
      <c r="R149" s="212">
        <f>SUM(R150:R151)</f>
        <v>0</v>
      </c>
      <c r="S149" s="211"/>
      <c r="T149" s="213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76</v>
      </c>
      <c r="AY149" s="214" t="s">
        <v>164</v>
      </c>
      <c r="BK149" s="216">
        <f>SUM(BK150:BK151)</f>
        <v>0</v>
      </c>
    </row>
    <row r="150" s="2" customFormat="1" ht="21.75" customHeight="1">
      <c r="A150" s="39"/>
      <c r="B150" s="40"/>
      <c r="C150" s="219" t="s">
        <v>685</v>
      </c>
      <c r="D150" s="219" t="s">
        <v>166</v>
      </c>
      <c r="E150" s="220" t="s">
        <v>1378</v>
      </c>
      <c r="F150" s="221" t="s">
        <v>1379</v>
      </c>
      <c r="G150" s="222" t="s">
        <v>281</v>
      </c>
      <c r="H150" s="223">
        <v>4.0010000000000003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171</v>
      </c>
      <c r="AT150" s="230" t="s">
        <v>166</v>
      </c>
      <c r="AU150" s="230" t="s">
        <v>84</v>
      </c>
      <c r="AY150" s="18" t="s">
        <v>164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171</v>
      </c>
      <c r="BM150" s="230" t="s">
        <v>251</v>
      </c>
    </row>
    <row r="151" s="2" customFormat="1">
      <c r="A151" s="39"/>
      <c r="B151" s="40"/>
      <c r="C151" s="41"/>
      <c r="D151" s="232" t="s">
        <v>173</v>
      </c>
      <c r="E151" s="41"/>
      <c r="F151" s="233" t="s">
        <v>1379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173</v>
      </c>
      <c r="AU151" s="18" t="s">
        <v>84</v>
      </c>
    </row>
    <row r="152" s="12" customFormat="1" ht="25.92" customHeight="1">
      <c r="A152" s="12"/>
      <c r="B152" s="203"/>
      <c r="C152" s="204"/>
      <c r="D152" s="205" t="s">
        <v>75</v>
      </c>
      <c r="E152" s="206" t="s">
        <v>1380</v>
      </c>
      <c r="F152" s="206" t="s">
        <v>1381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SUM(P153:P206)</f>
        <v>0</v>
      </c>
      <c r="Q152" s="211"/>
      <c r="R152" s="212">
        <f>SUM(R153:R206)</f>
        <v>0.20704999999999998</v>
      </c>
      <c r="S152" s="211"/>
      <c r="T152" s="213">
        <f>SUM(T153:T206)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84</v>
      </c>
      <c r="AT152" s="215" t="s">
        <v>75</v>
      </c>
      <c r="AU152" s="215" t="s">
        <v>76</v>
      </c>
      <c r="AY152" s="214" t="s">
        <v>164</v>
      </c>
      <c r="BK152" s="216">
        <f>SUM(BK153:BK206)</f>
        <v>0</v>
      </c>
    </row>
    <row r="153" s="2" customFormat="1" ht="16.5" customHeight="1">
      <c r="A153" s="39"/>
      <c r="B153" s="40"/>
      <c r="C153" s="219" t="s">
        <v>1365</v>
      </c>
      <c r="D153" s="219" t="s">
        <v>166</v>
      </c>
      <c r="E153" s="220" t="s">
        <v>1382</v>
      </c>
      <c r="F153" s="221" t="s">
        <v>1383</v>
      </c>
      <c r="G153" s="222" t="s">
        <v>169</v>
      </c>
      <c r="H153" s="223">
        <v>4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0.01308</v>
      </c>
      <c r="R153" s="228">
        <f>Q153*H153</f>
        <v>0.052319999999999998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171</v>
      </c>
      <c r="AT153" s="230" t="s">
        <v>166</v>
      </c>
      <c r="AU153" s="230" t="s">
        <v>84</v>
      </c>
      <c r="AY153" s="18" t="s">
        <v>164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171</v>
      </c>
      <c r="BM153" s="230" t="s">
        <v>1384</v>
      </c>
    </row>
    <row r="154" s="2" customFormat="1">
      <c r="A154" s="39"/>
      <c r="B154" s="40"/>
      <c r="C154" s="41"/>
      <c r="D154" s="232" t="s">
        <v>173</v>
      </c>
      <c r="E154" s="41"/>
      <c r="F154" s="233" t="s">
        <v>1383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84</v>
      </c>
    </row>
    <row r="155" s="2" customFormat="1" ht="21.75" customHeight="1">
      <c r="A155" s="39"/>
      <c r="B155" s="40"/>
      <c r="C155" s="219" t="s">
        <v>1385</v>
      </c>
      <c r="D155" s="219" t="s">
        <v>166</v>
      </c>
      <c r="E155" s="220" t="s">
        <v>1386</v>
      </c>
      <c r="F155" s="221" t="s">
        <v>1387</v>
      </c>
      <c r="G155" s="222" t="s">
        <v>169</v>
      </c>
      <c r="H155" s="223">
        <v>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0.0074599999999999996</v>
      </c>
      <c r="R155" s="228">
        <f>Q155*H155</f>
        <v>0.022379999999999997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166</v>
      </c>
      <c r="AU155" s="230" t="s">
        <v>84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171</v>
      </c>
      <c r="BM155" s="230" t="s">
        <v>1388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1387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84</v>
      </c>
    </row>
    <row r="157" s="2" customFormat="1" ht="21.75" customHeight="1">
      <c r="A157" s="39"/>
      <c r="B157" s="40"/>
      <c r="C157" s="219" t="s">
        <v>8</v>
      </c>
      <c r="D157" s="219" t="s">
        <v>166</v>
      </c>
      <c r="E157" s="220" t="s">
        <v>1389</v>
      </c>
      <c r="F157" s="221" t="s">
        <v>1390</v>
      </c>
      <c r="G157" s="222" t="s">
        <v>169</v>
      </c>
      <c r="H157" s="223">
        <v>4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0.00779</v>
      </c>
      <c r="R157" s="228">
        <f>Q157*H157</f>
        <v>0.03116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171</v>
      </c>
      <c r="AT157" s="230" t="s">
        <v>166</v>
      </c>
      <c r="AU157" s="230" t="s">
        <v>84</v>
      </c>
      <c r="AY157" s="18" t="s">
        <v>164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171</v>
      </c>
      <c r="BM157" s="230" t="s">
        <v>693</v>
      </c>
    </row>
    <row r="158" s="2" customFormat="1">
      <c r="A158" s="39"/>
      <c r="B158" s="40"/>
      <c r="C158" s="41"/>
      <c r="D158" s="232" t="s">
        <v>173</v>
      </c>
      <c r="E158" s="41"/>
      <c r="F158" s="233" t="s">
        <v>1390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173</v>
      </c>
      <c r="AU158" s="18" t="s">
        <v>84</v>
      </c>
    </row>
    <row r="159" s="2" customFormat="1" ht="16.5" customHeight="1">
      <c r="A159" s="39"/>
      <c r="B159" s="40"/>
      <c r="C159" s="219" t="s">
        <v>1391</v>
      </c>
      <c r="D159" s="219" t="s">
        <v>166</v>
      </c>
      <c r="E159" s="220" t="s">
        <v>1392</v>
      </c>
      <c r="F159" s="221" t="s">
        <v>1393</v>
      </c>
      <c r="G159" s="222" t="s">
        <v>169</v>
      </c>
      <c r="H159" s="223">
        <v>3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171</v>
      </c>
      <c r="AT159" s="230" t="s">
        <v>166</v>
      </c>
      <c r="AU159" s="230" t="s">
        <v>84</v>
      </c>
      <c r="AY159" s="18" t="s">
        <v>164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171</v>
      </c>
      <c r="BM159" s="230" t="s">
        <v>265</v>
      </c>
    </row>
    <row r="160" s="2" customFormat="1">
      <c r="A160" s="39"/>
      <c r="B160" s="40"/>
      <c r="C160" s="41"/>
      <c r="D160" s="232" t="s">
        <v>173</v>
      </c>
      <c r="E160" s="41"/>
      <c r="F160" s="233" t="s">
        <v>1393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173</v>
      </c>
      <c r="AU160" s="18" t="s">
        <v>84</v>
      </c>
    </row>
    <row r="161" s="2" customFormat="1" ht="16.5" customHeight="1">
      <c r="A161" s="39"/>
      <c r="B161" s="40"/>
      <c r="C161" s="219" t="s">
        <v>1373</v>
      </c>
      <c r="D161" s="219" t="s">
        <v>166</v>
      </c>
      <c r="E161" s="220" t="s">
        <v>1394</v>
      </c>
      <c r="F161" s="221" t="s">
        <v>1395</v>
      </c>
      <c r="G161" s="222" t="s">
        <v>169</v>
      </c>
      <c r="H161" s="223">
        <v>4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171</v>
      </c>
      <c r="AT161" s="230" t="s">
        <v>166</v>
      </c>
      <c r="AU161" s="230" t="s">
        <v>84</v>
      </c>
      <c r="AY161" s="18" t="s">
        <v>164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171</v>
      </c>
      <c r="BM161" s="230" t="s">
        <v>278</v>
      </c>
    </row>
    <row r="162" s="2" customFormat="1">
      <c r="A162" s="39"/>
      <c r="B162" s="40"/>
      <c r="C162" s="41"/>
      <c r="D162" s="232" t="s">
        <v>173</v>
      </c>
      <c r="E162" s="41"/>
      <c r="F162" s="233" t="s">
        <v>1395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173</v>
      </c>
      <c r="AU162" s="18" t="s">
        <v>84</v>
      </c>
    </row>
    <row r="163" s="2" customFormat="1" ht="16.5" customHeight="1">
      <c r="A163" s="39"/>
      <c r="B163" s="40"/>
      <c r="C163" s="219" t="s">
        <v>227</v>
      </c>
      <c r="D163" s="219" t="s">
        <v>166</v>
      </c>
      <c r="E163" s="220" t="s">
        <v>1396</v>
      </c>
      <c r="F163" s="221" t="s">
        <v>1397</v>
      </c>
      <c r="G163" s="222" t="s">
        <v>204</v>
      </c>
      <c r="H163" s="223">
        <v>18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171</v>
      </c>
      <c r="AT163" s="230" t="s">
        <v>166</v>
      </c>
      <c r="AU163" s="230" t="s">
        <v>84</v>
      </c>
      <c r="AY163" s="18" t="s">
        <v>164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171</v>
      </c>
      <c r="BM163" s="230" t="s">
        <v>1398</v>
      </c>
    </row>
    <row r="164" s="2" customFormat="1">
      <c r="A164" s="39"/>
      <c r="B164" s="40"/>
      <c r="C164" s="41"/>
      <c r="D164" s="232" t="s">
        <v>173</v>
      </c>
      <c r="E164" s="41"/>
      <c r="F164" s="233" t="s">
        <v>1397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173</v>
      </c>
      <c r="AU164" s="18" t="s">
        <v>84</v>
      </c>
    </row>
    <row r="165" s="2" customFormat="1" ht="16.5" customHeight="1">
      <c r="A165" s="39"/>
      <c r="B165" s="40"/>
      <c r="C165" s="219" t="s">
        <v>237</v>
      </c>
      <c r="D165" s="219" t="s">
        <v>166</v>
      </c>
      <c r="E165" s="220" t="s">
        <v>1399</v>
      </c>
      <c r="F165" s="221" t="s">
        <v>1400</v>
      </c>
      <c r="G165" s="222" t="s">
        <v>204</v>
      </c>
      <c r="H165" s="223">
        <v>30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0.00034000000000000002</v>
      </c>
      <c r="R165" s="228">
        <f>Q165*H165</f>
        <v>0.010200000000000001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171</v>
      </c>
      <c r="AT165" s="230" t="s">
        <v>166</v>
      </c>
      <c r="AU165" s="230" t="s">
        <v>84</v>
      </c>
      <c r="AY165" s="18" t="s">
        <v>164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171</v>
      </c>
      <c r="BM165" s="230" t="s">
        <v>291</v>
      </c>
    </row>
    <row r="166" s="2" customFormat="1">
      <c r="A166" s="39"/>
      <c r="B166" s="40"/>
      <c r="C166" s="41"/>
      <c r="D166" s="232" t="s">
        <v>173</v>
      </c>
      <c r="E166" s="41"/>
      <c r="F166" s="233" t="s">
        <v>1400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173</v>
      </c>
      <c r="AU166" s="18" t="s">
        <v>84</v>
      </c>
    </row>
    <row r="167" s="2" customFormat="1" ht="16.5" customHeight="1">
      <c r="A167" s="39"/>
      <c r="B167" s="40"/>
      <c r="C167" s="219" t="s">
        <v>243</v>
      </c>
      <c r="D167" s="219" t="s">
        <v>166</v>
      </c>
      <c r="E167" s="220" t="s">
        <v>1401</v>
      </c>
      <c r="F167" s="221" t="s">
        <v>1402</v>
      </c>
      <c r="G167" s="222" t="s">
        <v>204</v>
      </c>
      <c r="H167" s="223">
        <v>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0.00038000000000000002</v>
      </c>
      <c r="R167" s="228">
        <f>Q167*H167</f>
        <v>0.0015200000000000001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171</v>
      </c>
      <c r="AT167" s="230" t="s">
        <v>166</v>
      </c>
      <c r="AU167" s="230" t="s">
        <v>84</v>
      </c>
      <c r="AY167" s="18" t="s">
        <v>164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171</v>
      </c>
      <c r="BM167" s="230" t="s">
        <v>305</v>
      </c>
    </row>
    <row r="168" s="2" customFormat="1">
      <c r="A168" s="39"/>
      <c r="B168" s="40"/>
      <c r="C168" s="41"/>
      <c r="D168" s="232" t="s">
        <v>173</v>
      </c>
      <c r="E168" s="41"/>
      <c r="F168" s="233" t="s">
        <v>1402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173</v>
      </c>
      <c r="AU168" s="18" t="s">
        <v>84</v>
      </c>
    </row>
    <row r="169" s="2" customFormat="1" ht="16.5" customHeight="1">
      <c r="A169" s="39"/>
      <c r="B169" s="40"/>
      <c r="C169" s="219" t="s">
        <v>251</v>
      </c>
      <c r="D169" s="219" t="s">
        <v>166</v>
      </c>
      <c r="E169" s="220" t="s">
        <v>1403</v>
      </c>
      <c r="F169" s="221" t="s">
        <v>1404</v>
      </c>
      <c r="G169" s="222" t="s">
        <v>204</v>
      </c>
      <c r="H169" s="223">
        <v>6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0.00046999999999999999</v>
      </c>
      <c r="R169" s="228">
        <f>Q169*H169</f>
        <v>0.00282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171</v>
      </c>
      <c r="AT169" s="230" t="s">
        <v>166</v>
      </c>
      <c r="AU169" s="230" t="s">
        <v>84</v>
      </c>
      <c r="AY169" s="18" t="s">
        <v>164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171</v>
      </c>
      <c r="BM169" s="230" t="s">
        <v>319</v>
      </c>
    </row>
    <row r="170" s="2" customFormat="1">
      <c r="A170" s="39"/>
      <c r="B170" s="40"/>
      <c r="C170" s="41"/>
      <c r="D170" s="232" t="s">
        <v>173</v>
      </c>
      <c r="E170" s="41"/>
      <c r="F170" s="233" t="s">
        <v>1404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173</v>
      </c>
      <c r="AU170" s="18" t="s">
        <v>84</v>
      </c>
    </row>
    <row r="171" s="2" customFormat="1" ht="16.5" customHeight="1">
      <c r="A171" s="39"/>
      <c r="B171" s="40"/>
      <c r="C171" s="219" t="s">
        <v>1405</v>
      </c>
      <c r="D171" s="219" t="s">
        <v>166</v>
      </c>
      <c r="E171" s="220" t="s">
        <v>1406</v>
      </c>
      <c r="F171" s="221" t="s">
        <v>1407</v>
      </c>
      <c r="G171" s="222" t="s">
        <v>204</v>
      </c>
      <c r="H171" s="223">
        <v>7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0.0015200000000000001</v>
      </c>
      <c r="R171" s="228">
        <f>Q171*H171</f>
        <v>0.01064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171</v>
      </c>
      <c r="AT171" s="230" t="s">
        <v>166</v>
      </c>
      <c r="AU171" s="230" t="s">
        <v>84</v>
      </c>
      <c r="AY171" s="18" t="s">
        <v>164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171</v>
      </c>
      <c r="BM171" s="230" t="s">
        <v>345</v>
      </c>
    </row>
    <row r="172" s="2" customFormat="1">
      <c r="A172" s="39"/>
      <c r="B172" s="40"/>
      <c r="C172" s="41"/>
      <c r="D172" s="232" t="s">
        <v>173</v>
      </c>
      <c r="E172" s="41"/>
      <c r="F172" s="233" t="s">
        <v>1407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173</v>
      </c>
      <c r="AU172" s="18" t="s">
        <v>84</v>
      </c>
    </row>
    <row r="173" s="2" customFormat="1" ht="16.5" customHeight="1">
      <c r="A173" s="39"/>
      <c r="B173" s="40"/>
      <c r="C173" s="219" t="s">
        <v>1384</v>
      </c>
      <c r="D173" s="219" t="s">
        <v>166</v>
      </c>
      <c r="E173" s="220" t="s">
        <v>1408</v>
      </c>
      <c r="F173" s="221" t="s">
        <v>1409</v>
      </c>
      <c r="G173" s="222" t="s">
        <v>204</v>
      </c>
      <c r="H173" s="223">
        <v>18</v>
      </c>
      <c r="I173" s="224"/>
      <c r="J173" s="225">
        <f>ROUND(I173*H173,2)</f>
        <v>0</v>
      </c>
      <c r="K173" s="221" t="s">
        <v>1</v>
      </c>
      <c r="L173" s="45"/>
      <c r="M173" s="226" t="s">
        <v>1</v>
      </c>
      <c r="N173" s="227" t="s">
        <v>41</v>
      </c>
      <c r="O173" s="92"/>
      <c r="P173" s="228">
        <f>O173*H173</f>
        <v>0</v>
      </c>
      <c r="Q173" s="228">
        <v>0.00077999999999999999</v>
      </c>
      <c r="R173" s="228">
        <f>Q173*H173</f>
        <v>0.01404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171</v>
      </c>
      <c r="AT173" s="230" t="s">
        <v>166</v>
      </c>
      <c r="AU173" s="230" t="s">
        <v>84</v>
      </c>
      <c r="AY173" s="18" t="s">
        <v>164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84</v>
      </c>
      <c r="BK173" s="231">
        <f>ROUND(I173*H173,2)</f>
        <v>0</v>
      </c>
      <c r="BL173" s="18" t="s">
        <v>171</v>
      </c>
      <c r="BM173" s="230" t="s">
        <v>364</v>
      </c>
    </row>
    <row r="174" s="2" customFormat="1">
      <c r="A174" s="39"/>
      <c r="B174" s="40"/>
      <c r="C174" s="41"/>
      <c r="D174" s="232" t="s">
        <v>173</v>
      </c>
      <c r="E174" s="41"/>
      <c r="F174" s="233" t="s">
        <v>1409</v>
      </c>
      <c r="G174" s="41"/>
      <c r="H174" s="41"/>
      <c r="I174" s="234"/>
      <c r="J174" s="41"/>
      <c r="K174" s="41"/>
      <c r="L174" s="45"/>
      <c r="M174" s="235"/>
      <c r="N174" s="236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173</v>
      </c>
      <c r="AU174" s="18" t="s">
        <v>84</v>
      </c>
    </row>
    <row r="175" s="2" customFormat="1" ht="16.5" customHeight="1">
      <c r="A175" s="39"/>
      <c r="B175" s="40"/>
      <c r="C175" s="219" t="s">
        <v>7</v>
      </c>
      <c r="D175" s="219" t="s">
        <v>166</v>
      </c>
      <c r="E175" s="220" t="s">
        <v>1410</v>
      </c>
      <c r="F175" s="221" t="s">
        <v>1411</v>
      </c>
      <c r="G175" s="222" t="s">
        <v>204</v>
      </c>
      <c r="H175" s="223">
        <v>40</v>
      </c>
      <c r="I175" s="224"/>
      <c r="J175" s="225">
        <f>ROUND(I175*H175,2)</f>
        <v>0</v>
      </c>
      <c r="K175" s="221" t="s">
        <v>1</v>
      </c>
      <c r="L175" s="45"/>
      <c r="M175" s="226" t="s">
        <v>1</v>
      </c>
      <c r="N175" s="227" t="s">
        <v>41</v>
      </c>
      <c r="O175" s="92"/>
      <c r="P175" s="228">
        <f>O175*H175</f>
        <v>0</v>
      </c>
      <c r="Q175" s="228">
        <v>0.00131</v>
      </c>
      <c r="R175" s="228">
        <f>Q175*H175</f>
        <v>0.052400000000000002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171</v>
      </c>
      <c r="AT175" s="230" t="s">
        <v>166</v>
      </c>
      <c r="AU175" s="230" t="s">
        <v>84</v>
      </c>
      <c r="AY175" s="18" t="s">
        <v>164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171</v>
      </c>
      <c r="BM175" s="230" t="s">
        <v>378</v>
      </c>
    </row>
    <row r="176" s="2" customFormat="1">
      <c r="A176" s="39"/>
      <c r="B176" s="40"/>
      <c r="C176" s="41"/>
      <c r="D176" s="232" t="s">
        <v>173</v>
      </c>
      <c r="E176" s="41"/>
      <c r="F176" s="233" t="s">
        <v>1411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173</v>
      </c>
      <c r="AU176" s="18" t="s">
        <v>84</v>
      </c>
    </row>
    <row r="177" s="2" customFormat="1" ht="16.5" customHeight="1">
      <c r="A177" s="39"/>
      <c r="B177" s="40"/>
      <c r="C177" s="219" t="s">
        <v>1388</v>
      </c>
      <c r="D177" s="219" t="s">
        <v>166</v>
      </c>
      <c r="E177" s="220" t="s">
        <v>1412</v>
      </c>
      <c r="F177" s="221" t="s">
        <v>1413</v>
      </c>
      <c r="G177" s="222" t="s">
        <v>169</v>
      </c>
      <c r="H177" s="223">
        <v>15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171</v>
      </c>
      <c r="AT177" s="230" t="s">
        <v>166</v>
      </c>
      <c r="AU177" s="230" t="s">
        <v>84</v>
      </c>
      <c r="AY177" s="18" t="s">
        <v>164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171</v>
      </c>
      <c r="BM177" s="230" t="s">
        <v>394</v>
      </c>
    </row>
    <row r="178" s="2" customFormat="1">
      <c r="A178" s="39"/>
      <c r="B178" s="40"/>
      <c r="C178" s="41"/>
      <c r="D178" s="232" t="s">
        <v>173</v>
      </c>
      <c r="E178" s="41"/>
      <c r="F178" s="233" t="s">
        <v>1413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173</v>
      </c>
      <c r="AU178" s="18" t="s">
        <v>84</v>
      </c>
    </row>
    <row r="179" s="2" customFormat="1" ht="16.5" customHeight="1">
      <c r="A179" s="39"/>
      <c r="B179" s="40"/>
      <c r="C179" s="219" t="s">
        <v>1414</v>
      </c>
      <c r="D179" s="219" t="s">
        <v>166</v>
      </c>
      <c r="E179" s="220" t="s">
        <v>1415</v>
      </c>
      <c r="F179" s="221" t="s">
        <v>1416</v>
      </c>
      <c r="G179" s="222" t="s">
        <v>169</v>
      </c>
      <c r="H179" s="223">
        <v>4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171</v>
      </c>
      <c r="AT179" s="230" t="s">
        <v>166</v>
      </c>
      <c r="AU179" s="230" t="s">
        <v>84</v>
      </c>
      <c r="AY179" s="18" t="s">
        <v>164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171</v>
      </c>
      <c r="BM179" s="230" t="s">
        <v>404</v>
      </c>
    </row>
    <row r="180" s="2" customFormat="1">
      <c r="A180" s="39"/>
      <c r="B180" s="40"/>
      <c r="C180" s="41"/>
      <c r="D180" s="232" t="s">
        <v>173</v>
      </c>
      <c r="E180" s="41"/>
      <c r="F180" s="233" t="s">
        <v>1416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173</v>
      </c>
      <c r="AU180" s="18" t="s">
        <v>84</v>
      </c>
    </row>
    <row r="181" s="2" customFormat="1" ht="16.5" customHeight="1">
      <c r="A181" s="39"/>
      <c r="B181" s="40"/>
      <c r="C181" s="219" t="s">
        <v>693</v>
      </c>
      <c r="D181" s="219" t="s">
        <v>166</v>
      </c>
      <c r="E181" s="220" t="s">
        <v>1417</v>
      </c>
      <c r="F181" s="221" t="s">
        <v>1418</v>
      </c>
      <c r="G181" s="222" t="s">
        <v>169</v>
      </c>
      <c r="H181" s="223">
        <v>7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171</v>
      </c>
      <c r="AT181" s="230" t="s">
        <v>166</v>
      </c>
      <c r="AU181" s="230" t="s">
        <v>84</v>
      </c>
      <c r="AY181" s="18" t="s">
        <v>164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171</v>
      </c>
      <c r="BM181" s="230" t="s">
        <v>409</v>
      </c>
    </row>
    <row r="182" s="2" customFormat="1">
      <c r="A182" s="39"/>
      <c r="B182" s="40"/>
      <c r="C182" s="41"/>
      <c r="D182" s="232" t="s">
        <v>173</v>
      </c>
      <c r="E182" s="41"/>
      <c r="F182" s="233" t="s">
        <v>1418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173</v>
      </c>
      <c r="AU182" s="18" t="s">
        <v>84</v>
      </c>
    </row>
    <row r="183" s="2" customFormat="1" ht="16.5" customHeight="1">
      <c r="A183" s="39"/>
      <c r="B183" s="40"/>
      <c r="C183" s="219" t="s">
        <v>257</v>
      </c>
      <c r="D183" s="219" t="s">
        <v>166</v>
      </c>
      <c r="E183" s="220" t="s">
        <v>1419</v>
      </c>
      <c r="F183" s="221" t="s">
        <v>1420</v>
      </c>
      <c r="G183" s="222" t="s">
        <v>169</v>
      </c>
      <c r="H183" s="223">
        <v>1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41</v>
      </c>
      <c r="O183" s="92"/>
      <c r="P183" s="228">
        <f>O183*H183</f>
        <v>0</v>
      </c>
      <c r="Q183" s="228">
        <v>0.00088999999999999995</v>
      </c>
      <c r="R183" s="228">
        <f>Q183*H183</f>
        <v>0.00088999999999999995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171</v>
      </c>
      <c r="AT183" s="230" t="s">
        <v>166</v>
      </c>
      <c r="AU183" s="230" t="s">
        <v>84</v>
      </c>
      <c r="AY183" s="18" t="s">
        <v>164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84</v>
      </c>
      <c r="BK183" s="231">
        <f>ROUND(I183*H183,2)</f>
        <v>0</v>
      </c>
      <c r="BL183" s="18" t="s">
        <v>171</v>
      </c>
      <c r="BM183" s="230" t="s">
        <v>422</v>
      </c>
    </row>
    <row r="184" s="2" customFormat="1">
      <c r="A184" s="39"/>
      <c r="B184" s="40"/>
      <c r="C184" s="41"/>
      <c r="D184" s="232" t="s">
        <v>173</v>
      </c>
      <c r="E184" s="41"/>
      <c r="F184" s="233" t="s">
        <v>1420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173</v>
      </c>
      <c r="AU184" s="18" t="s">
        <v>84</v>
      </c>
    </row>
    <row r="185" s="2" customFormat="1" ht="24.15" customHeight="1">
      <c r="A185" s="39"/>
      <c r="B185" s="40"/>
      <c r="C185" s="219" t="s">
        <v>265</v>
      </c>
      <c r="D185" s="219" t="s">
        <v>166</v>
      </c>
      <c r="E185" s="220" t="s">
        <v>1421</v>
      </c>
      <c r="F185" s="221" t="s">
        <v>1422</v>
      </c>
      <c r="G185" s="222" t="s">
        <v>169</v>
      </c>
      <c r="H185" s="223">
        <v>1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41</v>
      </c>
      <c r="O185" s="92"/>
      <c r="P185" s="228">
        <f>O185*H185</f>
        <v>0</v>
      </c>
      <c r="Q185" s="228">
        <v>0.00072999999999999996</v>
      </c>
      <c r="R185" s="228">
        <f>Q185*H185</f>
        <v>0.00072999999999999996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171</v>
      </c>
      <c r="AT185" s="230" t="s">
        <v>166</v>
      </c>
      <c r="AU185" s="230" t="s">
        <v>84</v>
      </c>
      <c r="AY185" s="18" t="s">
        <v>164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84</v>
      </c>
      <c r="BK185" s="231">
        <f>ROUND(I185*H185,2)</f>
        <v>0</v>
      </c>
      <c r="BL185" s="18" t="s">
        <v>171</v>
      </c>
      <c r="BM185" s="230" t="s">
        <v>433</v>
      </c>
    </row>
    <row r="186" s="2" customFormat="1">
      <c r="A186" s="39"/>
      <c r="B186" s="40"/>
      <c r="C186" s="41"/>
      <c r="D186" s="232" t="s">
        <v>173</v>
      </c>
      <c r="E186" s="41"/>
      <c r="F186" s="233" t="s">
        <v>1422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173</v>
      </c>
      <c r="AU186" s="18" t="s">
        <v>84</v>
      </c>
    </row>
    <row r="187" s="2" customFormat="1" ht="16.5" customHeight="1">
      <c r="A187" s="39"/>
      <c r="B187" s="40"/>
      <c r="C187" s="219" t="s">
        <v>272</v>
      </c>
      <c r="D187" s="219" t="s">
        <v>166</v>
      </c>
      <c r="E187" s="220" t="s">
        <v>1423</v>
      </c>
      <c r="F187" s="221" t="s">
        <v>1424</v>
      </c>
      <c r="G187" s="222" t="s">
        <v>169</v>
      </c>
      <c r="H187" s="223">
        <v>6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0.00027</v>
      </c>
      <c r="R187" s="228">
        <f>Q187*H187</f>
        <v>0.0016199999999999999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171</v>
      </c>
      <c r="AT187" s="230" t="s">
        <v>166</v>
      </c>
      <c r="AU187" s="230" t="s">
        <v>84</v>
      </c>
      <c r="AY187" s="18" t="s">
        <v>164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171</v>
      </c>
      <c r="BM187" s="230" t="s">
        <v>449</v>
      </c>
    </row>
    <row r="188" s="2" customFormat="1">
      <c r="A188" s="39"/>
      <c r="B188" s="40"/>
      <c r="C188" s="41"/>
      <c r="D188" s="232" t="s">
        <v>173</v>
      </c>
      <c r="E188" s="41"/>
      <c r="F188" s="233" t="s">
        <v>1424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173</v>
      </c>
      <c r="AU188" s="18" t="s">
        <v>84</v>
      </c>
    </row>
    <row r="189" s="2" customFormat="1" ht="16.5" customHeight="1">
      <c r="A189" s="39"/>
      <c r="B189" s="40"/>
      <c r="C189" s="219" t="s">
        <v>278</v>
      </c>
      <c r="D189" s="219" t="s">
        <v>166</v>
      </c>
      <c r="E189" s="220" t="s">
        <v>1425</v>
      </c>
      <c r="F189" s="221" t="s">
        <v>1426</v>
      </c>
      <c r="G189" s="222" t="s">
        <v>169</v>
      </c>
      <c r="H189" s="223">
        <v>9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0.00023000000000000001</v>
      </c>
      <c r="R189" s="228">
        <f>Q189*H189</f>
        <v>0.0020700000000000002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171</v>
      </c>
      <c r="AT189" s="230" t="s">
        <v>166</v>
      </c>
      <c r="AU189" s="230" t="s">
        <v>84</v>
      </c>
      <c r="AY189" s="18" t="s">
        <v>164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171</v>
      </c>
      <c r="BM189" s="230" t="s">
        <v>473</v>
      </c>
    </row>
    <row r="190" s="2" customFormat="1">
      <c r="A190" s="39"/>
      <c r="B190" s="40"/>
      <c r="C190" s="41"/>
      <c r="D190" s="232" t="s">
        <v>173</v>
      </c>
      <c r="E190" s="41"/>
      <c r="F190" s="233" t="s">
        <v>1426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173</v>
      </c>
      <c r="AU190" s="18" t="s">
        <v>84</v>
      </c>
    </row>
    <row r="191" s="2" customFormat="1" ht="16.5" customHeight="1">
      <c r="A191" s="39"/>
      <c r="B191" s="40"/>
      <c r="C191" s="219" t="s">
        <v>1427</v>
      </c>
      <c r="D191" s="219" t="s">
        <v>166</v>
      </c>
      <c r="E191" s="220" t="s">
        <v>1428</v>
      </c>
      <c r="F191" s="221" t="s">
        <v>1429</v>
      </c>
      <c r="G191" s="222" t="s">
        <v>169</v>
      </c>
      <c r="H191" s="223">
        <v>4</v>
      </c>
      <c r="I191" s="224"/>
      <c r="J191" s="225">
        <f>ROUND(I191*H191,2)</f>
        <v>0</v>
      </c>
      <c r="K191" s="221" t="s">
        <v>1</v>
      </c>
      <c r="L191" s="45"/>
      <c r="M191" s="226" t="s">
        <v>1</v>
      </c>
      <c r="N191" s="227" t="s">
        <v>41</v>
      </c>
      <c r="O191" s="92"/>
      <c r="P191" s="228">
        <f>O191*H191</f>
        <v>0</v>
      </c>
      <c r="Q191" s="228">
        <v>0.00027999999999999998</v>
      </c>
      <c r="R191" s="228">
        <f>Q191*H191</f>
        <v>0.0011199999999999999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171</v>
      </c>
      <c r="AT191" s="230" t="s">
        <v>166</v>
      </c>
      <c r="AU191" s="230" t="s">
        <v>84</v>
      </c>
      <c r="AY191" s="18" t="s">
        <v>164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84</v>
      </c>
      <c r="BK191" s="231">
        <f>ROUND(I191*H191,2)</f>
        <v>0</v>
      </c>
      <c r="BL191" s="18" t="s">
        <v>171</v>
      </c>
      <c r="BM191" s="230" t="s">
        <v>483</v>
      </c>
    </row>
    <row r="192" s="2" customFormat="1">
      <c r="A192" s="39"/>
      <c r="B192" s="40"/>
      <c r="C192" s="41"/>
      <c r="D192" s="232" t="s">
        <v>173</v>
      </c>
      <c r="E192" s="41"/>
      <c r="F192" s="233" t="s">
        <v>1429</v>
      </c>
      <c r="G192" s="41"/>
      <c r="H192" s="41"/>
      <c r="I192" s="234"/>
      <c r="J192" s="41"/>
      <c r="K192" s="41"/>
      <c r="L192" s="45"/>
      <c r="M192" s="235"/>
      <c r="N192" s="236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173</v>
      </c>
      <c r="AU192" s="18" t="s">
        <v>84</v>
      </c>
    </row>
    <row r="193" s="2" customFormat="1" ht="16.5" customHeight="1">
      <c r="A193" s="39"/>
      <c r="B193" s="40"/>
      <c r="C193" s="219" t="s">
        <v>1398</v>
      </c>
      <c r="D193" s="219" t="s">
        <v>166</v>
      </c>
      <c r="E193" s="220" t="s">
        <v>1430</v>
      </c>
      <c r="F193" s="221" t="s">
        <v>1431</v>
      </c>
      <c r="G193" s="222" t="s">
        <v>169</v>
      </c>
      <c r="H193" s="223">
        <v>4</v>
      </c>
      <c r="I193" s="224"/>
      <c r="J193" s="225">
        <f>ROUND(I193*H193,2)</f>
        <v>0</v>
      </c>
      <c r="K193" s="221" t="s">
        <v>1</v>
      </c>
      <c r="L193" s="45"/>
      <c r="M193" s="226" t="s">
        <v>1</v>
      </c>
      <c r="N193" s="227" t="s">
        <v>41</v>
      </c>
      <c r="O193" s="92"/>
      <c r="P193" s="228">
        <f>O193*H193</f>
        <v>0</v>
      </c>
      <c r="Q193" s="228">
        <v>0.00027</v>
      </c>
      <c r="R193" s="228">
        <f>Q193*H193</f>
        <v>0.00108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171</v>
      </c>
      <c r="AT193" s="230" t="s">
        <v>166</v>
      </c>
      <c r="AU193" s="230" t="s">
        <v>84</v>
      </c>
      <c r="AY193" s="18" t="s">
        <v>164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84</v>
      </c>
      <c r="BK193" s="231">
        <f>ROUND(I193*H193,2)</f>
        <v>0</v>
      </c>
      <c r="BL193" s="18" t="s">
        <v>171</v>
      </c>
      <c r="BM193" s="230" t="s">
        <v>494</v>
      </c>
    </row>
    <row r="194" s="2" customFormat="1">
      <c r="A194" s="39"/>
      <c r="B194" s="40"/>
      <c r="C194" s="41"/>
      <c r="D194" s="232" t="s">
        <v>173</v>
      </c>
      <c r="E194" s="41"/>
      <c r="F194" s="233" t="s">
        <v>1431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173</v>
      </c>
      <c r="AU194" s="18" t="s">
        <v>84</v>
      </c>
    </row>
    <row r="195" s="2" customFormat="1" ht="24.15" customHeight="1">
      <c r="A195" s="39"/>
      <c r="B195" s="40"/>
      <c r="C195" s="219" t="s">
        <v>1432</v>
      </c>
      <c r="D195" s="219" t="s">
        <v>166</v>
      </c>
      <c r="E195" s="220" t="s">
        <v>1433</v>
      </c>
      <c r="F195" s="221" t="s">
        <v>1434</v>
      </c>
      <c r="G195" s="222" t="s">
        <v>169</v>
      </c>
      <c r="H195" s="223">
        <v>2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41</v>
      </c>
      <c r="O195" s="92"/>
      <c r="P195" s="228">
        <f>O195*H195</f>
        <v>0</v>
      </c>
      <c r="Q195" s="228">
        <v>0.00048999999999999998</v>
      </c>
      <c r="R195" s="228">
        <f>Q195*H195</f>
        <v>0.00097999999999999997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171</v>
      </c>
      <c r="AT195" s="230" t="s">
        <v>166</v>
      </c>
      <c r="AU195" s="230" t="s">
        <v>84</v>
      </c>
      <c r="AY195" s="18" t="s">
        <v>164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84</v>
      </c>
      <c r="BK195" s="231">
        <f>ROUND(I195*H195,2)</f>
        <v>0</v>
      </c>
      <c r="BL195" s="18" t="s">
        <v>171</v>
      </c>
      <c r="BM195" s="230" t="s">
        <v>502</v>
      </c>
    </row>
    <row r="196" s="2" customFormat="1">
      <c r="A196" s="39"/>
      <c r="B196" s="40"/>
      <c r="C196" s="41"/>
      <c r="D196" s="232" t="s">
        <v>173</v>
      </c>
      <c r="E196" s="41"/>
      <c r="F196" s="233" t="s">
        <v>1434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173</v>
      </c>
      <c r="AU196" s="18" t="s">
        <v>84</v>
      </c>
    </row>
    <row r="197" s="2" customFormat="1" ht="24.15" customHeight="1">
      <c r="A197" s="39"/>
      <c r="B197" s="40"/>
      <c r="C197" s="219" t="s">
        <v>291</v>
      </c>
      <c r="D197" s="219" t="s">
        <v>166</v>
      </c>
      <c r="E197" s="220" t="s">
        <v>1435</v>
      </c>
      <c r="F197" s="221" t="s">
        <v>1436</v>
      </c>
      <c r="G197" s="222" t="s">
        <v>169</v>
      </c>
      <c r="H197" s="223">
        <v>4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0.00027</v>
      </c>
      <c r="R197" s="228">
        <f>Q197*H197</f>
        <v>0.00108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171</v>
      </c>
      <c r="AT197" s="230" t="s">
        <v>166</v>
      </c>
      <c r="AU197" s="230" t="s">
        <v>84</v>
      </c>
      <c r="AY197" s="18" t="s">
        <v>164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171</v>
      </c>
      <c r="BM197" s="230" t="s">
        <v>511</v>
      </c>
    </row>
    <row r="198" s="2" customFormat="1">
      <c r="A198" s="39"/>
      <c r="B198" s="40"/>
      <c r="C198" s="41"/>
      <c r="D198" s="232" t="s">
        <v>173</v>
      </c>
      <c r="E198" s="41"/>
      <c r="F198" s="233" t="s">
        <v>1436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173</v>
      </c>
      <c r="AU198" s="18" t="s">
        <v>84</v>
      </c>
    </row>
    <row r="199" s="2" customFormat="1" ht="16.5" customHeight="1">
      <c r="A199" s="39"/>
      <c r="B199" s="40"/>
      <c r="C199" s="219" t="s">
        <v>298</v>
      </c>
      <c r="D199" s="219" t="s">
        <v>166</v>
      </c>
      <c r="E199" s="220" t="s">
        <v>1437</v>
      </c>
      <c r="F199" s="221" t="s">
        <v>1438</v>
      </c>
      <c r="G199" s="222" t="s">
        <v>204</v>
      </c>
      <c r="H199" s="223">
        <v>98</v>
      </c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41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171</v>
      </c>
      <c r="AT199" s="230" t="s">
        <v>166</v>
      </c>
      <c r="AU199" s="230" t="s">
        <v>84</v>
      </c>
      <c r="AY199" s="18" t="s">
        <v>164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84</v>
      </c>
      <c r="BK199" s="231">
        <f>ROUND(I199*H199,2)</f>
        <v>0</v>
      </c>
      <c r="BL199" s="18" t="s">
        <v>171</v>
      </c>
      <c r="BM199" s="230" t="s">
        <v>535</v>
      </c>
    </row>
    <row r="200" s="2" customFormat="1">
      <c r="A200" s="39"/>
      <c r="B200" s="40"/>
      <c r="C200" s="41"/>
      <c r="D200" s="232" t="s">
        <v>173</v>
      </c>
      <c r="E200" s="41"/>
      <c r="F200" s="233" t="s">
        <v>1438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173</v>
      </c>
      <c r="AU200" s="18" t="s">
        <v>84</v>
      </c>
    </row>
    <row r="201" s="14" customFormat="1">
      <c r="A201" s="14"/>
      <c r="B201" s="249"/>
      <c r="C201" s="250"/>
      <c r="D201" s="232" t="s">
        <v>177</v>
      </c>
      <c r="E201" s="251" t="s">
        <v>1</v>
      </c>
      <c r="F201" s="252" t="s">
        <v>1439</v>
      </c>
      <c r="G201" s="250"/>
      <c r="H201" s="253">
        <v>98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177</v>
      </c>
      <c r="AU201" s="259" t="s">
        <v>84</v>
      </c>
      <c r="AV201" s="14" t="s">
        <v>86</v>
      </c>
      <c r="AW201" s="14" t="s">
        <v>32</v>
      </c>
      <c r="AX201" s="14" t="s">
        <v>76</v>
      </c>
      <c r="AY201" s="259" t="s">
        <v>164</v>
      </c>
    </row>
    <row r="202" s="15" customFormat="1">
      <c r="A202" s="15"/>
      <c r="B202" s="260"/>
      <c r="C202" s="261"/>
      <c r="D202" s="232" t="s">
        <v>177</v>
      </c>
      <c r="E202" s="262" t="s">
        <v>1</v>
      </c>
      <c r="F202" s="263" t="s">
        <v>179</v>
      </c>
      <c r="G202" s="261"/>
      <c r="H202" s="264">
        <v>98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0" t="s">
        <v>177</v>
      </c>
      <c r="AU202" s="270" t="s">
        <v>84</v>
      </c>
      <c r="AV202" s="15" t="s">
        <v>171</v>
      </c>
      <c r="AW202" s="15" t="s">
        <v>32</v>
      </c>
      <c r="AX202" s="15" t="s">
        <v>84</v>
      </c>
      <c r="AY202" s="270" t="s">
        <v>164</v>
      </c>
    </row>
    <row r="203" s="2" customFormat="1" ht="21.75" customHeight="1">
      <c r="A203" s="39"/>
      <c r="B203" s="40"/>
      <c r="C203" s="219" t="s">
        <v>305</v>
      </c>
      <c r="D203" s="219" t="s">
        <v>166</v>
      </c>
      <c r="E203" s="220" t="s">
        <v>1440</v>
      </c>
      <c r="F203" s="221" t="s">
        <v>1441</v>
      </c>
      <c r="G203" s="222" t="s">
        <v>281</v>
      </c>
      <c r="H203" s="223">
        <v>0.20699999999999999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171</v>
      </c>
      <c r="AT203" s="230" t="s">
        <v>166</v>
      </c>
      <c r="AU203" s="230" t="s">
        <v>84</v>
      </c>
      <c r="AY203" s="18" t="s">
        <v>164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171</v>
      </c>
      <c r="BM203" s="230" t="s">
        <v>547</v>
      </c>
    </row>
    <row r="204" s="2" customFormat="1">
      <c r="A204" s="39"/>
      <c r="B204" s="40"/>
      <c r="C204" s="41"/>
      <c r="D204" s="232" t="s">
        <v>173</v>
      </c>
      <c r="E204" s="41"/>
      <c r="F204" s="233" t="s">
        <v>1441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173</v>
      </c>
      <c r="AU204" s="18" t="s">
        <v>84</v>
      </c>
    </row>
    <row r="205" s="2" customFormat="1" ht="16.5" customHeight="1">
      <c r="A205" s="39"/>
      <c r="B205" s="40"/>
      <c r="C205" s="219" t="s">
        <v>312</v>
      </c>
      <c r="D205" s="219" t="s">
        <v>166</v>
      </c>
      <c r="E205" s="220" t="s">
        <v>1442</v>
      </c>
      <c r="F205" s="221" t="s">
        <v>1443</v>
      </c>
      <c r="G205" s="222" t="s">
        <v>1444</v>
      </c>
      <c r="H205" s="223">
        <v>15</v>
      </c>
      <c r="I205" s="224"/>
      <c r="J205" s="225">
        <f>ROUND(I205*H205,2)</f>
        <v>0</v>
      </c>
      <c r="K205" s="221" t="s">
        <v>1</v>
      </c>
      <c r="L205" s="45"/>
      <c r="M205" s="226" t="s">
        <v>1</v>
      </c>
      <c r="N205" s="227" t="s">
        <v>41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171</v>
      </c>
      <c r="AT205" s="230" t="s">
        <v>166</v>
      </c>
      <c r="AU205" s="230" t="s">
        <v>84</v>
      </c>
      <c r="AY205" s="18" t="s">
        <v>164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84</v>
      </c>
      <c r="BK205" s="231">
        <f>ROUND(I205*H205,2)</f>
        <v>0</v>
      </c>
      <c r="BL205" s="18" t="s">
        <v>171</v>
      </c>
      <c r="BM205" s="230" t="s">
        <v>564</v>
      </c>
    </row>
    <row r="206" s="2" customFormat="1">
      <c r="A206" s="39"/>
      <c r="B206" s="40"/>
      <c r="C206" s="41"/>
      <c r="D206" s="232" t="s">
        <v>173</v>
      </c>
      <c r="E206" s="41"/>
      <c r="F206" s="233" t="s">
        <v>1443</v>
      </c>
      <c r="G206" s="41"/>
      <c r="H206" s="41"/>
      <c r="I206" s="234"/>
      <c r="J206" s="41"/>
      <c r="K206" s="41"/>
      <c r="L206" s="45"/>
      <c r="M206" s="235"/>
      <c r="N206" s="236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173</v>
      </c>
      <c r="AU206" s="18" t="s">
        <v>84</v>
      </c>
    </row>
    <row r="207" s="12" customFormat="1" ht="25.92" customHeight="1">
      <c r="A207" s="12"/>
      <c r="B207" s="203"/>
      <c r="C207" s="204"/>
      <c r="D207" s="205" t="s">
        <v>75</v>
      </c>
      <c r="E207" s="206" t="s">
        <v>1445</v>
      </c>
      <c r="F207" s="206" t="s">
        <v>1446</v>
      </c>
      <c r="G207" s="204"/>
      <c r="H207" s="204"/>
      <c r="I207" s="207"/>
      <c r="J207" s="208">
        <f>BK207</f>
        <v>0</v>
      </c>
      <c r="K207" s="204"/>
      <c r="L207" s="209"/>
      <c r="M207" s="210"/>
      <c r="N207" s="211"/>
      <c r="O207" s="211"/>
      <c r="P207" s="212">
        <f>SUM(P208:P267)</f>
        <v>0</v>
      </c>
      <c r="Q207" s="211"/>
      <c r="R207" s="212">
        <f>SUM(R208:R267)</f>
        <v>0.32799</v>
      </c>
      <c r="S207" s="211"/>
      <c r="T207" s="213">
        <f>SUM(T208:T267)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4" t="s">
        <v>84</v>
      </c>
      <c r="AT207" s="215" t="s">
        <v>75</v>
      </c>
      <c r="AU207" s="215" t="s">
        <v>76</v>
      </c>
      <c r="AY207" s="214" t="s">
        <v>164</v>
      </c>
      <c r="BK207" s="216">
        <f>SUM(BK208:BK267)</f>
        <v>0</v>
      </c>
    </row>
    <row r="208" s="2" customFormat="1" ht="24.15" customHeight="1">
      <c r="A208" s="39"/>
      <c r="B208" s="40"/>
      <c r="C208" s="219" t="s">
        <v>319</v>
      </c>
      <c r="D208" s="219" t="s">
        <v>166</v>
      </c>
      <c r="E208" s="220" t="s">
        <v>1447</v>
      </c>
      <c r="F208" s="221" t="s">
        <v>1448</v>
      </c>
      <c r="G208" s="222" t="s">
        <v>204</v>
      </c>
      <c r="H208" s="223">
        <v>98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41</v>
      </c>
      <c r="O208" s="92"/>
      <c r="P208" s="228">
        <f>O208*H208</f>
        <v>0</v>
      </c>
      <c r="Q208" s="228">
        <v>0.00044000000000000002</v>
      </c>
      <c r="R208" s="228">
        <f>Q208*H208</f>
        <v>0.043119999999999999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171</v>
      </c>
      <c r="AT208" s="230" t="s">
        <v>166</v>
      </c>
      <c r="AU208" s="230" t="s">
        <v>84</v>
      </c>
      <c r="AY208" s="18" t="s">
        <v>164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84</v>
      </c>
      <c r="BK208" s="231">
        <f>ROUND(I208*H208,2)</f>
        <v>0</v>
      </c>
      <c r="BL208" s="18" t="s">
        <v>171</v>
      </c>
      <c r="BM208" s="230" t="s">
        <v>582</v>
      </c>
    </row>
    <row r="209" s="2" customFormat="1">
      <c r="A209" s="39"/>
      <c r="B209" s="40"/>
      <c r="C209" s="41"/>
      <c r="D209" s="232" t="s">
        <v>173</v>
      </c>
      <c r="E209" s="41"/>
      <c r="F209" s="233" t="s">
        <v>1448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173</v>
      </c>
      <c r="AU209" s="18" t="s">
        <v>84</v>
      </c>
    </row>
    <row r="210" s="2" customFormat="1" ht="24.15" customHeight="1">
      <c r="A210" s="39"/>
      <c r="B210" s="40"/>
      <c r="C210" s="219" t="s">
        <v>326</v>
      </c>
      <c r="D210" s="219" t="s">
        <v>166</v>
      </c>
      <c r="E210" s="220" t="s">
        <v>1449</v>
      </c>
      <c r="F210" s="221" t="s">
        <v>1450</v>
      </c>
      <c r="G210" s="222" t="s">
        <v>204</v>
      </c>
      <c r="H210" s="223">
        <v>15</v>
      </c>
      <c r="I210" s="224"/>
      <c r="J210" s="225">
        <f>ROUND(I210*H210,2)</f>
        <v>0</v>
      </c>
      <c r="K210" s="221" t="s">
        <v>1</v>
      </c>
      <c r="L210" s="45"/>
      <c r="M210" s="226" t="s">
        <v>1</v>
      </c>
      <c r="N210" s="227" t="s">
        <v>41</v>
      </c>
      <c r="O210" s="92"/>
      <c r="P210" s="228">
        <f>O210*H210</f>
        <v>0</v>
      </c>
      <c r="Q210" s="228">
        <v>0.00055999999999999995</v>
      </c>
      <c r="R210" s="228">
        <f>Q210*H210</f>
        <v>0.0083999999999999995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171</v>
      </c>
      <c r="AT210" s="230" t="s">
        <v>166</v>
      </c>
      <c r="AU210" s="230" t="s">
        <v>84</v>
      </c>
      <c r="AY210" s="18" t="s">
        <v>164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84</v>
      </c>
      <c r="BK210" s="231">
        <f>ROUND(I210*H210,2)</f>
        <v>0</v>
      </c>
      <c r="BL210" s="18" t="s">
        <v>171</v>
      </c>
      <c r="BM210" s="230" t="s">
        <v>596</v>
      </c>
    </row>
    <row r="211" s="2" customFormat="1">
      <c r="A211" s="39"/>
      <c r="B211" s="40"/>
      <c r="C211" s="41"/>
      <c r="D211" s="232" t="s">
        <v>173</v>
      </c>
      <c r="E211" s="41"/>
      <c r="F211" s="233" t="s">
        <v>1450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173</v>
      </c>
      <c r="AU211" s="18" t="s">
        <v>84</v>
      </c>
    </row>
    <row r="212" s="2" customFormat="1" ht="24.15" customHeight="1">
      <c r="A212" s="39"/>
      <c r="B212" s="40"/>
      <c r="C212" s="219" t="s">
        <v>345</v>
      </c>
      <c r="D212" s="219" t="s">
        <v>166</v>
      </c>
      <c r="E212" s="220" t="s">
        <v>1451</v>
      </c>
      <c r="F212" s="221" t="s">
        <v>1452</v>
      </c>
      <c r="G212" s="222" t="s">
        <v>204</v>
      </c>
      <c r="H212" s="223">
        <v>45</v>
      </c>
      <c r="I212" s="224"/>
      <c r="J212" s="225">
        <f>ROUND(I212*H212,2)</f>
        <v>0</v>
      </c>
      <c r="K212" s="221" t="s">
        <v>1</v>
      </c>
      <c r="L212" s="45"/>
      <c r="M212" s="226" t="s">
        <v>1</v>
      </c>
      <c r="N212" s="227" t="s">
        <v>41</v>
      </c>
      <c r="O212" s="92"/>
      <c r="P212" s="228">
        <f>O212*H212</f>
        <v>0</v>
      </c>
      <c r="Q212" s="228">
        <v>0.00036999999999999999</v>
      </c>
      <c r="R212" s="228">
        <f>Q212*H212</f>
        <v>0.016649999999999998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171</v>
      </c>
      <c r="AT212" s="230" t="s">
        <v>166</v>
      </c>
      <c r="AU212" s="230" t="s">
        <v>84</v>
      </c>
      <c r="AY212" s="18" t="s">
        <v>164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84</v>
      </c>
      <c r="BK212" s="231">
        <f>ROUND(I212*H212,2)</f>
        <v>0</v>
      </c>
      <c r="BL212" s="18" t="s">
        <v>171</v>
      </c>
      <c r="BM212" s="230" t="s">
        <v>615</v>
      </c>
    </row>
    <row r="213" s="2" customFormat="1">
      <c r="A213" s="39"/>
      <c r="B213" s="40"/>
      <c r="C213" s="41"/>
      <c r="D213" s="232" t="s">
        <v>173</v>
      </c>
      <c r="E213" s="41"/>
      <c r="F213" s="233" t="s">
        <v>1452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173</v>
      </c>
      <c r="AU213" s="18" t="s">
        <v>84</v>
      </c>
    </row>
    <row r="214" s="2" customFormat="1" ht="16.5" customHeight="1">
      <c r="A214" s="39"/>
      <c r="B214" s="40"/>
      <c r="C214" s="219" t="s">
        <v>355</v>
      </c>
      <c r="D214" s="219" t="s">
        <v>166</v>
      </c>
      <c r="E214" s="220" t="s">
        <v>1453</v>
      </c>
      <c r="F214" s="221" t="s">
        <v>1454</v>
      </c>
      <c r="G214" s="222" t="s">
        <v>204</v>
      </c>
      <c r="H214" s="223">
        <v>8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0.015980000000000001</v>
      </c>
      <c r="R214" s="228">
        <f>Q214*H214</f>
        <v>0.12784000000000001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171</v>
      </c>
      <c r="AT214" s="230" t="s">
        <v>166</v>
      </c>
      <c r="AU214" s="230" t="s">
        <v>84</v>
      </c>
      <c r="AY214" s="18" t="s">
        <v>164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171</v>
      </c>
      <c r="BM214" s="230" t="s">
        <v>634</v>
      </c>
    </row>
    <row r="215" s="2" customFormat="1">
      <c r="A215" s="39"/>
      <c r="B215" s="40"/>
      <c r="C215" s="41"/>
      <c r="D215" s="232" t="s">
        <v>173</v>
      </c>
      <c r="E215" s="41"/>
      <c r="F215" s="233" t="s">
        <v>1454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173</v>
      </c>
      <c r="AU215" s="18" t="s">
        <v>84</v>
      </c>
    </row>
    <row r="216" s="2" customFormat="1" ht="16.5" customHeight="1">
      <c r="A216" s="39"/>
      <c r="B216" s="40"/>
      <c r="C216" s="219" t="s">
        <v>364</v>
      </c>
      <c r="D216" s="219" t="s">
        <v>166</v>
      </c>
      <c r="E216" s="220" t="s">
        <v>1455</v>
      </c>
      <c r="F216" s="221" t="s">
        <v>1456</v>
      </c>
      <c r="G216" s="222" t="s">
        <v>204</v>
      </c>
      <c r="H216" s="223">
        <v>8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41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171</v>
      </c>
      <c r="AT216" s="230" t="s">
        <v>166</v>
      </c>
      <c r="AU216" s="230" t="s">
        <v>84</v>
      </c>
      <c r="AY216" s="18" t="s">
        <v>164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84</v>
      </c>
      <c r="BK216" s="231">
        <f>ROUND(I216*H216,2)</f>
        <v>0</v>
      </c>
      <c r="BL216" s="18" t="s">
        <v>171</v>
      </c>
      <c r="BM216" s="230" t="s">
        <v>650</v>
      </c>
    </row>
    <row r="217" s="2" customFormat="1">
      <c r="A217" s="39"/>
      <c r="B217" s="40"/>
      <c r="C217" s="41"/>
      <c r="D217" s="232" t="s">
        <v>173</v>
      </c>
      <c r="E217" s="41"/>
      <c r="F217" s="233" t="s">
        <v>1456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173</v>
      </c>
      <c r="AU217" s="18" t="s">
        <v>84</v>
      </c>
    </row>
    <row r="218" s="2" customFormat="1" ht="16.5" customHeight="1">
      <c r="A218" s="39"/>
      <c r="B218" s="40"/>
      <c r="C218" s="219" t="s">
        <v>371</v>
      </c>
      <c r="D218" s="219" t="s">
        <v>166</v>
      </c>
      <c r="E218" s="220" t="s">
        <v>1457</v>
      </c>
      <c r="F218" s="221" t="s">
        <v>1458</v>
      </c>
      <c r="G218" s="222" t="s">
        <v>169</v>
      </c>
      <c r="H218" s="223">
        <v>2</v>
      </c>
      <c r="I218" s="224"/>
      <c r="J218" s="225">
        <f>ROUND(I218*H218,2)</f>
        <v>0</v>
      </c>
      <c r="K218" s="221" t="s">
        <v>1</v>
      </c>
      <c r="L218" s="45"/>
      <c r="M218" s="226" t="s">
        <v>1</v>
      </c>
      <c r="N218" s="227" t="s">
        <v>41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171</v>
      </c>
      <c r="AT218" s="230" t="s">
        <v>166</v>
      </c>
      <c r="AU218" s="230" t="s">
        <v>84</v>
      </c>
      <c r="AY218" s="18" t="s">
        <v>164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84</v>
      </c>
      <c r="BK218" s="231">
        <f>ROUND(I218*H218,2)</f>
        <v>0</v>
      </c>
      <c r="BL218" s="18" t="s">
        <v>171</v>
      </c>
      <c r="BM218" s="230" t="s">
        <v>661</v>
      </c>
    </row>
    <row r="219" s="2" customFormat="1">
      <c r="A219" s="39"/>
      <c r="B219" s="40"/>
      <c r="C219" s="41"/>
      <c r="D219" s="232" t="s">
        <v>173</v>
      </c>
      <c r="E219" s="41"/>
      <c r="F219" s="233" t="s">
        <v>1458</v>
      </c>
      <c r="G219" s="41"/>
      <c r="H219" s="41"/>
      <c r="I219" s="234"/>
      <c r="J219" s="41"/>
      <c r="K219" s="41"/>
      <c r="L219" s="45"/>
      <c r="M219" s="235"/>
      <c r="N219" s="236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173</v>
      </c>
      <c r="AU219" s="18" t="s">
        <v>84</v>
      </c>
    </row>
    <row r="220" s="2" customFormat="1" ht="16.5" customHeight="1">
      <c r="A220" s="39"/>
      <c r="B220" s="40"/>
      <c r="C220" s="219" t="s">
        <v>378</v>
      </c>
      <c r="D220" s="219" t="s">
        <v>166</v>
      </c>
      <c r="E220" s="220" t="s">
        <v>1459</v>
      </c>
      <c r="F220" s="221" t="s">
        <v>1460</v>
      </c>
      <c r="G220" s="222" t="s">
        <v>204</v>
      </c>
      <c r="H220" s="223">
        <v>115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171</v>
      </c>
      <c r="AT220" s="230" t="s">
        <v>166</v>
      </c>
      <c r="AU220" s="230" t="s">
        <v>84</v>
      </c>
      <c r="AY220" s="18" t="s">
        <v>164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171</v>
      </c>
      <c r="BM220" s="230" t="s">
        <v>1461</v>
      </c>
    </row>
    <row r="221" s="2" customFormat="1">
      <c r="A221" s="39"/>
      <c r="B221" s="40"/>
      <c r="C221" s="41"/>
      <c r="D221" s="232" t="s">
        <v>173</v>
      </c>
      <c r="E221" s="41"/>
      <c r="F221" s="233" t="s">
        <v>1460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173</v>
      </c>
      <c r="AU221" s="18" t="s">
        <v>84</v>
      </c>
    </row>
    <row r="222" s="2" customFormat="1" ht="16.5" customHeight="1">
      <c r="A222" s="39"/>
      <c r="B222" s="40"/>
      <c r="C222" s="219" t="s">
        <v>381</v>
      </c>
      <c r="D222" s="219" t="s">
        <v>166</v>
      </c>
      <c r="E222" s="220" t="s">
        <v>1462</v>
      </c>
      <c r="F222" s="221" t="s">
        <v>1463</v>
      </c>
      <c r="G222" s="222" t="s">
        <v>169</v>
      </c>
      <c r="H222" s="223">
        <v>29</v>
      </c>
      <c r="I222" s="224"/>
      <c r="J222" s="225">
        <f>ROUND(I222*H222,2)</f>
        <v>0</v>
      </c>
      <c r="K222" s="221" t="s">
        <v>1</v>
      </c>
      <c r="L222" s="45"/>
      <c r="M222" s="226" t="s">
        <v>1</v>
      </c>
      <c r="N222" s="227" t="s">
        <v>41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171</v>
      </c>
      <c r="AT222" s="230" t="s">
        <v>166</v>
      </c>
      <c r="AU222" s="230" t="s">
        <v>84</v>
      </c>
      <c r="AY222" s="18" t="s">
        <v>164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84</v>
      </c>
      <c r="BK222" s="231">
        <f>ROUND(I222*H222,2)</f>
        <v>0</v>
      </c>
      <c r="BL222" s="18" t="s">
        <v>171</v>
      </c>
      <c r="BM222" s="230" t="s">
        <v>1464</v>
      </c>
    </row>
    <row r="223" s="2" customFormat="1">
      <c r="A223" s="39"/>
      <c r="B223" s="40"/>
      <c r="C223" s="41"/>
      <c r="D223" s="232" t="s">
        <v>173</v>
      </c>
      <c r="E223" s="41"/>
      <c r="F223" s="233" t="s">
        <v>1463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173</v>
      </c>
      <c r="AU223" s="18" t="s">
        <v>84</v>
      </c>
    </row>
    <row r="224" s="2" customFormat="1" ht="16.5" customHeight="1">
      <c r="A224" s="39"/>
      <c r="B224" s="40"/>
      <c r="C224" s="219" t="s">
        <v>394</v>
      </c>
      <c r="D224" s="219" t="s">
        <v>166</v>
      </c>
      <c r="E224" s="220" t="s">
        <v>1465</v>
      </c>
      <c r="F224" s="221" t="s">
        <v>1466</v>
      </c>
      <c r="G224" s="222" t="s">
        <v>169</v>
      </c>
      <c r="H224" s="223">
        <v>15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41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171</v>
      </c>
      <c r="AT224" s="230" t="s">
        <v>166</v>
      </c>
      <c r="AU224" s="230" t="s">
        <v>84</v>
      </c>
      <c r="AY224" s="18" t="s">
        <v>164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84</v>
      </c>
      <c r="BK224" s="231">
        <f>ROUND(I224*H224,2)</f>
        <v>0</v>
      </c>
      <c r="BL224" s="18" t="s">
        <v>171</v>
      </c>
      <c r="BM224" s="230" t="s">
        <v>1467</v>
      </c>
    </row>
    <row r="225" s="2" customFormat="1">
      <c r="A225" s="39"/>
      <c r="B225" s="40"/>
      <c r="C225" s="41"/>
      <c r="D225" s="232" t="s">
        <v>173</v>
      </c>
      <c r="E225" s="41"/>
      <c r="F225" s="233" t="s">
        <v>1466</v>
      </c>
      <c r="G225" s="41"/>
      <c r="H225" s="41"/>
      <c r="I225" s="234"/>
      <c r="J225" s="41"/>
      <c r="K225" s="41"/>
      <c r="L225" s="45"/>
      <c r="M225" s="235"/>
      <c r="N225" s="236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173</v>
      </c>
      <c r="AU225" s="18" t="s">
        <v>84</v>
      </c>
    </row>
    <row r="226" s="2" customFormat="1" ht="21.75" customHeight="1">
      <c r="A226" s="39"/>
      <c r="B226" s="40"/>
      <c r="C226" s="219" t="s">
        <v>398</v>
      </c>
      <c r="D226" s="219" t="s">
        <v>166</v>
      </c>
      <c r="E226" s="220" t="s">
        <v>1468</v>
      </c>
      <c r="F226" s="221" t="s">
        <v>1469</v>
      </c>
      <c r="G226" s="222" t="s">
        <v>204</v>
      </c>
      <c r="H226" s="223">
        <v>49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41</v>
      </c>
      <c r="O226" s="92"/>
      <c r="P226" s="228">
        <f>O226*H226</f>
        <v>0</v>
      </c>
      <c r="Q226" s="228">
        <v>3.0000000000000001E-05</v>
      </c>
      <c r="R226" s="228">
        <f>Q226*H226</f>
        <v>0.00147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171</v>
      </c>
      <c r="AT226" s="230" t="s">
        <v>166</v>
      </c>
      <c r="AU226" s="230" t="s">
        <v>84</v>
      </c>
      <c r="AY226" s="18" t="s">
        <v>164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84</v>
      </c>
      <c r="BK226" s="231">
        <f>ROUND(I226*H226,2)</f>
        <v>0</v>
      </c>
      <c r="BL226" s="18" t="s">
        <v>171</v>
      </c>
      <c r="BM226" s="230" t="s">
        <v>1470</v>
      </c>
    </row>
    <row r="227" s="2" customFormat="1">
      <c r="A227" s="39"/>
      <c r="B227" s="40"/>
      <c r="C227" s="41"/>
      <c r="D227" s="232" t="s">
        <v>173</v>
      </c>
      <c r="E227" s="41"/>
      <c r="F227" s="233" t="s">
        <v>1469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173</v>
      </c>
      <c r="AU227" s="18" t="s">
        <v>84</v>
      </c>
    </row>
    <row r="228" s="2" customFormat="1" ht="21.75" customHeight="1">
      <c r="A228" s="39"/>
      <c r="B228" s="40"/>
      <c r="C228" s="219" t="s">
        <v>404</v>
      </c>
      <c r="D228" s="219" t="s">
        <v>166</v>
      </c>
      <c r="E228" s="220" t="s">
        <v>1471</v>
      </c>
      <c r="F228" s="221" t="s">
        <v>1472</v>
      </c>
      <c r="G228" s="222" t="s">
        <v>204</v>
      </c>
      <c r="H228" s="223">
        <v>8</v>
      </c>
      <c r="I228" s="224"/>
      <c r="J228" s="225">
        <f>ROUND(I228*H228,2)</f>
        <v>0</v>
      </c>
      <c r="K228" s="221" t="s">
        <v>1</v>
      </c>
      <c r="L228" s="45"/>
      <c r="M228" s="226" t="s">
        <v>1</v>
      </c>
      <c r="N228" s="227" t="s">
        <v>41</v>
      </c>
      <c r="O228" s="92"/>
      <c r="P228" s="228">
        <f>O228*H228</f>
        <v>0</v>
      </c>
      <c r="Q228" s="228">
        <v>6.0000000000000002E-05</v>
      </c>
      <c r="R228" s="228">
        <f>Q228*H228</f>
        <v>0.00048000000000000001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171</v>
      </c>
      <c r="AT228" s="230" t="s">
        <v>166</v>
      </c>
      <c r="AU228" s="230" t="s">
        <v>84</v>
      </c>
      <c r="AY228" s="18" t="s">
        <v>164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84</v>
      </c>
      <c r="BK228" s="231">
        <f>ROUND(I228*H228,2)</f>
        <v>0</v>
      </c>
      <c r="BL228" s="18" t="s">
        <v>171</v>
      </c>
      <c r="BM228" s="230" t="s">
        <v>1473</v>
      </c>
    </row>
    <row r="229" s="2" customFormat="1">
      <c r="A229" s="39"/>
      <c r="B229" s="40"/>
      <c r="C229" s="41"/>
      <c r="D229" s="232" t="s">
        <v>173</v>
      </c>
      <c r="E229" s="41"/>
      <c r="F229" s="233" t="s">
        <v>1472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173</v>
      </c>
      <c r="AU229" s="18" t="s">
        <v>84</v>
      </c>
    </row>
    <row r="230" s="2" customFormat="1" ht="24.15" customHeight="1">
      <c r="A230" s="39"/>
      <c r="B230" s="40"/>
      <c r="C230" s="219" t="s">
        <v>406</v>
      </c>
      <c r="D230" s="219" t="s">
        <v>166</v>
      </c>
      <c r="E230" s="220" t="s">
        <v>1474</v>
      </c>
      <c r="F230" s="221" t="s">
        <v>1475</v>
      </c>
      <c r="G230" s="222" t="s">
        <v>204</v>
      </c>
      <c r="H230" s="223">
        <v>45</v>
      </c>
      <c r="I230" s="224"/>
      <c r="J230" s="225">
        <f>ROUND(I230*H230,2)</f>
        <v>0</v>
      </c>
      <c r="K230" s="221" t="s">
        <v>1</v>
      </c>
      <c r="L230" s="45"/>
      <c r="M230" s="226" t="s">
        <v>1</v>
      </c>
      <c r="N230" s="227" t="s">
        <v>41</v>
      </c>
      <c r="O230" s="92"/>
      <c r="P230" s="228">
        <f>O230*H230</f>
        <v>0</v>
      </c>
      <c r="Q230" s="228">
        <v>4.0000000000000003E-05</v>
      </c>
      <c r="R230" s="228">
        <f>Q230*H230</f>
        <v>0.0018000000000000002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171</v>
      </c>
      <c r="AT230" s="230" t="s">
        <v>166</v>
      </c>
      <c r="AU230" s="230" t="s">
        <v>84</v>
      </c>
      <c r="AY230" s="18" t="s">
        <v>164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84</v>
      </c>
      <c r="BK230" s="231">
        <f>ROUND(I230*H230,2)</f>
        <v>0</v>
      </c>
      <c r="BL230" s="18" t="s">
        <v>171</v>
      </c>
      <c r="BM230" s="230" t="s">
        <v>1476</v>
      </c>
    </row>
    <row r="231" s="2" customFormat="1">
      <c r="A231" s="39"/>
      <c r="B231" s="40"/>
      <c r="C231" s="41"/>
      <c r="D231" s="232" t="s">
        <v>173</v>
      </c>
      <c r="E231" s="41"/>
      <c r="F231" s="233" t="s">
        <v>1475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173</v>
      </c>
      <c r="AU231" s="18" t="s">
        <v>84</v>
      </c>
    </row>
    <row r="232" s="2" customFormat="1" ht="24.15" customHeight="1">
      <c r="A232" s="39"/>
      <c r="B232" s="40"/>
      <c r="C232" s="219" t="s">
        <v>409</v>
      </c>
      <c r="D232" s="219" t="s">
        <v>166</v>
      </c>
      <c r="E232" s="220" t="s">
        <v>1477</v>
      </c>
      <c r="F232" s="221" t="s">
        <v>1478</v>
      </c>
      <c r="G232" s="222" t="s">
        <v>204</v>
      </c>
      <c r="H232" s="223">
        <v>49</v>
      </c>
      <c r="I232" s="224"/>
      <c r="J232" s="225">
        <f>ROUND(I232*H232,2)</f>
        <v>0</v>
      </c>
      <c r="K232" s="221" t="s">
        <v>1</v>
      </c>
      <c r="L232" s="45"/>
      <c r="M232" s="226" t="s">
        <v>1</v>
      </c>
      <c r="N232" s="227" t="s">
        <v>41</v>
      </c>
      <c r="O232" s="92"/>
      <c r="P232" s="228">
        <f>O232*H232</f>
        <v>0</v>
      </c>
      <c r="Q232" s="228">
        <v>5.0000000000000002E-05</v>
      </c>
      <c r="R232" s="228">
        <f>Q232*H232</f>
        <v>0.0024499999999999999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171</v>
      </c>
      <c r="AT232" s="230" t="s">
        <v>166</v>
      </c>
      <c r="AU232" s="230" t="s">
        <v>84</v>
      </c>
      <c r="AY232" s="18" t="s">
        <v>164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84</v>
      </c>
      <c r="BK232" s="231">
        <f>ROUND(I232*H232,2)</f>
        <v>0</v>
      </c>
      <c r="BL232" s="18" t="s">
        <v>171</v>
      </c>
      <c r="BM232" s="230" t="s">
        <v>1479</v>
      </c>
    </row>
    <row r="233" s="2" customFormat="1">
      <c r="A233" s="39"/>
      <c r="B233" s="40"/>
      <c r="C233" s="41"/>
      <c r="D233" s="232" t="s">
        <v>173</v>
      </c>
      <c r="E233" s="41"/>
      <c r="F233" s="233" t="s">
        <v>1478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173</v>
      </c>
      <c r="AU233" s="18" t="s">
        <v>84</v>
      </c>
    </row>
    <row r="234" s="2" customFormat="1" ht="24.15" customHeight="1">
      <c r="A234" s="39"/>
      <c r="B234" s="40"/>
      <c r="C234" s="219" t="s">
        <v>411</v>
      </c>
      <c r="D234" s="219" t="s">
        <v>166</v>
      </c>
      <c r="E234" s="220" t="s">
        <v>1480</v>
      </c>
      <c r="F234" s="221" t="s">
        <v>1481</v>
      </c>
      <c r="G234" s="222" t="s">
        <v>204</v>
      </c>
      <c r="H234" s="223">
        <v>7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41</v>
      </c>
      <c r="O234" s="92"/>
      <c r="P234" s="228">
        <f>O234*H234</f>
        <v>0</v>
      </c>
      <c r="Q234" s="228">
        <v>6.9999999999999994E-05</v>
      </c>
      <c r="R234" s="228">
        <f>Q234*H234</f>
        <v>0.00048999999999999998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171</v>
      </c>
      <c r="AT234" s="230" t="s">
        <v>166</v>
      </c>
      <c r="AU234" s="230" t="s">
        <v>84</v>
      </c>
      <c r="AY234" s="18" t="s">
        <v>164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84</v>
      </c>
      <c r="BK234" s="231">
        <f>ROUND(I234*H234,2)</f>
        <v>0</v>
      </c>
      <c r="BL234" s="18" t="s">
        <v>171</v>
      </c>
      <c r="BM234" s="230" t="s">
        <v>1482</v>
      </c>
    </row>
    <row r="235" s="2" customFormat="1">
      <c r="A235" s="39"/>
      <c r="B235" s="40"/>
      <c r="C235" s="41"/>
      <c r="D235" s="232" t="s">
        <v>173</v>
      </c>
      <c r="E235" s="41"/>
      <c r="F235" s="233" t="s">
        <v>1481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173</v>
      </c>
      <c r="AU235" s="18" t="s">
        <v>84</v>
      </c>
    </row>
    <row r="236" s="2" customFormat="1" ht="16.5" customHeight="1">
      <c r="A236" s="39"/>
      <c r="B236" s="40"/>
      <c r="C236" s="219" t="s">
        <v>422</v>
      </c>
      <c r="D236" s="219" t="s">
        <v>166</v>
      </c>
      <c r="E236" s="220" t="s">
        <v>1483</v>
      </c>
      <c r="F236" s="221" t="s">
        <v>1484</v>
      </c>
      <c r="G236" s="222" t="s">
        <v>169</v>
      </c>
      <c r="H236" s="223">
        <v>42</v>
      </c>
      <c r="I236" s="224"/>
      <c r="J236" s="225">
        <f>ROUND(I236*H236,2)</f>
        <v>0</v>
      </c>
      <c r="K236" s="221" t="s">
        <v>1</v>
      </c>
      <c r="L236" s="45"/>
      <c r="M236" s="226" t="s">
        <v>1</v>
      </c>
      <c r="N236" s="227" t="s">
        <v>41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171</v>
      </c>
      <c r="AT236" s="230" t="s">
        <v>166</v>
      </c>
      <c r="AU236" s="230" t="s">
        <v>84</v>
      </c>
      <c r="AY236" s="18" t="s">
        <v>164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84</v>
      </c>
      <c r="BK236" s="231">
        <f>ROUND(I236*H236,2)</f>
        <v>0</v>
      </c>
      <c r="BL236" s="18" t="s">
        <v>171</v>
      </c>
      <c r="BM236" s="230" t="s">
        <v>1485</v>
      </c>
    </row>
    <row r="237" s="2" customFormat="1">
      <c r="A237" s="39"/>
      <c r="B237" s="40"/>
      <c r="C237" s="41"/>
      <c r="D237" s="232" t="s">
        <v>173</v>
      </c>
      <c r="E237" s="41"/>
      <c r="F237" s="233" t="s">
        <v>1484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173</v>
      </c>
      <c r="AU237" s="18" t="s">
        <v>84</v>
      </c>
    </row>
    <row r="238" s="2" customFormat="1" ht="16.5" customHeight="1">
      <c r="A238" s="39"/>
      <c r="B238" s="40"/>
      <c r="C238" s="219" t="s">
        <v>426</v>
      </c>
      <c r="D238" s="219" t="s">
        <v>166</v>
      </c>
      <c r="E238" s="220" t="s">
        <v>1486</v>
      </c>
      <c r="F238" s="221" t="s">
        <v>1487</v>
      </c>
      <c r="G238" s="222" t="s">
        <v>254</v>
      </c>
      <c r="H238" s="223">
        <v>26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41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171</v>
      </c>
      <c r="AT238" s="230" t="s">
        <v>166</v>
      </c>
      <c r="AU238" s="230" t="s">
        <v>84</v>
      </c>
      <c r="AY238" s="18" t="s">
        <v>164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84</v>
      </c>
      <c r="BK238" s="231">
        <f>ROUND(I238*H238,2)</f>
        <v>0</v>
      </c>
      <c r="BL238" s="18" t="s">
        <v>171</v>
      </c>
      <c r="BM238" s="230" t="s">
        <v>1488</v>
      </c>
    </row>
    <row r="239" s="2" customFormat="1">
      <c r="A239" s="39"/>
      <c r="B239" s="40"/>
      <c r="C239" s="41"/>
      <c r="D239" s="232" t="s">
        <v>173</v>
      </c>
      <c r="E239" s="41"/>
      <c r="F239" s="233" t="s">
        <v>1487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173</v>
      </c>
      <c r="AU239" s="18" t="s">
        <v>84</v>
      </c>
    </row>
    <row r="240" s="2" customFormat="1" ht="16.5" customHeight="1">
      <c r="A240" s="39"/>
      <c r="B240" s="40"/>
      <c r="C240" s="219" t="s">
        <v>433</v>
      </c>
      <c r="D240" s="219" t="s">
        <v>166</v>
      </c>
      <c r="E240" s="220" t="s">
        <v>1489</v>
      </c>
      <c r="F240" s="221" t="s">
        <v>1490</v>
      </c>
      <c r="G240" s="222" t="s">
        <v>169</v>
      </c>
      <c r="H240" s="223">
        <v>14</v>
      </c>
      <c r="I240" s="224"/>
      <c r="J240" s="225">
        <f>ROUND(I240*H240,2)</f>
        <v>0</v>
      </c>
      <c r="K240" s="221" t="s">
        <v>1</v>
      </c>
      <c r="L240" s="45"/>
      <c r="M240" s="226" t="s">
        <v>1</v>
      </c>
      <c r="N240" s="227" t="s">
        <v>41</v>
      </c>
      <c r="O240" s="92"/>
      <c r="P240" s="228">
        <f>O240*H240</f>
        <v>0</v>
      </c>
      <c r="Q240" s="228">
        <v>0.00063000000000000003</v>
      </c>
      <c r="R240" s="228">
        <f>Q240*H240</f>
        <v>0.0088199999999999997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171</v>
      </c>
      <c r="AT240" s="230" t="s">
        <v>166</v>
      </c>
      <c r="AU240" s="230" t="s">
        <v>84</v>
      </c>
      <c r="AY240" s="18" t="s">
        <v>164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84</v>
      </c>
      <c r="BK240" s="231">
        <f>ROUND(I240*H240,2)</f>
        <v>0</v>
      </c>
      <c r="BL240" s="18" t="s">
        <v>171</v>
      </c>
      <c r="BM240" s="230" t="s">
        <v>1491</v>
      </c>
    </row>
    <row r="241" s="2" customFormat="1">
      <c r="A241" s="39"/>
      <c r="B241" s="40"/>
      <c r="C241" s="41"/>
      <c r="D241" s="232" t="s">
        <v>173</v>
      </c>
      <c r="E241" s="41"/>
      <c r="F241" s="233" t="s">
        <v>1490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173</v>
      </c>
      <c r="AU241" s="18" t="s">
        <v>84</v>
      </c>
    </row>
    <row r="242" s="2" customFormat="1" ht="16.5" customHeight="1">
      <c r="A242" s="39"/>
      <c r="B242" s="40"/>
      <c r="C242" s="219" t="s">
        <v>438</v>
      </c>
      <c r="D242" s="219" t="s">
        <v>166</v>
      </c>
      <c r="E242" s="220" t="s">
        <v>1492</v>
      </c>
      <c r="F242" s="221" t="s">
        <v>1493</v>
      </c>
      <c r="G242" s="222" t="s">
        <v>1494</v>
      </c>
      <c r="H242" s="223">
        <v>14</v>
      </c>
      <c r="I242" s="224"/>
      <c r="J242" s="225">
        <f>ROUND(I242*H242,2)</f>
        <v>0</v>
      </c>
      <c r="K242" s="221" t="s">
        <v>1</v>
      </c>
      <c r="L242" s="45"/>
      <c r="M242" s="226" t="s">
        <v>1</v>
      </c>
      <c r="N242" s="227" t="s">
        <v>41</v>
      </c>
      <c r="O242" s="92"/>
      <c r="P242" s="228">
        <f>O242*H242</f>
        <v>0</v>
      </c>
      <c r="Q242" s="228">
        <v>0.00148</v>
      </c>
      <c r="R242" s="228">
        <f>Q242*H242</f>
        <v>0.020719999999999999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171</v>
      </c>
      <c r="AT242" s="230" t="s">
        <v>166</v>
      </c>
      <c r="AU242" s="230" t="s">
        <v>84</v>
      </c>
      <c r="AY242" s="18" t="s">
        <v>164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84</v>
      </c>
      <c r="BK242" s="231">
        <f>ROUND(I242*H242,2)</f>
        <v>0</v>
      </c>
      <c r="BL242" s="18" t="s">
        <v>171</v>
      </c>
      <c r="BM242" s="230" t="s">
        <v>1495</v>
      </c>
    </row>
    <row r="243" s="2" customFormat="1">
      <c r="A243" s="39"/>
      <c r="B243" s="40"/>
      <c r="C243" s="41"/>
      <c r="D243" s="232" t="s">
        <v>173</v>
      </c>
      <c r="E243" s="41"/>
      <c r="F243" s="233" t="s">
        <v>1493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173</v>
      </c>
      <c r="AU243" s="18" t="s">
        <v>84</v>
      </c>
    </row>
    <row r="244" s="2" customFormat="1" ht="21.75" customHeight="1">
      <c r="A244" s="39"/>
      <c r="B244" s="40"/>
      <c r="C244" s="219" t="s">
        <v>449</v>
      </c>
      <c r="D244" s="219" t="s">
        <v>166</v>
      </c>
      <c r="E244" s="220" t="s">
        <v>1496</v>
      </c>
      <c r="F244" s="221" t="s">
        <v>1497</v>
      </c>
      <c r="G244" s="222" t="s">
        <v>169</v>
      </c>
      <c r="H244" s="223">
        <v>13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41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171</v>
      </c>
      <c r="AT244" s="230" t="s">
        <v>166</v>
      </c>
      <c r="AU244" s="230" t="s">
        <v>84</v>
      </c>
      <c r="AY244" s="18" t="s">
        <v>164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84</v>
      </c>
      <c r="BK244" s="231">
        <f>ROUND(I244*H244,2)</f>
        <v>0</v>
      </c>
      <c r="BL244" s="18" t="s">
        <v>171</v>
      </c>
      <c r="BM244" s="230" t="s">
        <v>1498</v>
      </c>
    </row>
    <row r="245" s="2" customFormat="1">
      <c r="A245" s="39"/>
      <c r="B245" s="40"/>
      <c r="C245" s="41"/>
      <c r="D245" s="232" t="s">
        <v>173</v>
      </c>
      <c r="E245" s="41"/>
      <c r="F245" s="233" t="s">
        <v>1497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173</v>
      </c>
      <c r="AU245" s="18" t="s">
        <v>84</v>
      </c>
    </row>
    <row r="246" s="2" customFormat="1" ht="16.5" customHeight="1">
      <c r="A246" s="39"/>
      <c r="B246" s="40"/>
      <c r="C246" s="219" t="s">
        <v>459</v>
      </c>
      <c r="D246" s="219" t="s">
        <v>166</v>
      </c>
      <c r="E246" s="220" t="s">
        <v>1499</v>
      </c>
      <c r="F246" s="221" t="s">
        <v>1500</v>
      </c>
      <c r="G246" s="222" t="s">
        <v>254</v>
      </c>
      <c r="H246" s="223">
        <v>1</v>
      </c>
      <c r="I246" s="224"/>
      <c r="J246" s="225">
        <f>ROUND(I246*H246,2)</f>
        <v>0</v>
      </c>
      <c r="K246" s="221" t="s">
        <v>1</v>
      </c>
      <c r="L246" s="45"/>
      <c r="M246" s="226" t="s">
        <v>1</v>
      </c>
      <c r="N246" s="227" t="s">
        <v>41</v>
      </c>
      <c r="O246" s="92"/>
      <c r="P246" s="228">
        <f>O246*H246</f>
        <v>0</v>
      </c>
      <c r="Q246" s="228">
        <v>0.00056999999999999998</v>
      </c>
      <c r="R246" s="228">
        <f>Q246*H246</f>
        <v>0.00056999999999999998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171</v>
      </c>
      <c r="AT246" s="230" t="s">
        <v>166</v>
      </c>
      <c r="AU246" s="230" t="s">
        <v>84</v>
      </c>
      <c r="AY246" s="18" t="s">
        <v>164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84</v>
      </c>
      <c r="BK246" s="231">
        <f>ROUND(I246*H246,2)</f>
        <v>0</v>
      </c>
      <c r="BL246" s="18" t="s">
        <v>171</v>
      </c>
      <c r="BM246" s="230" t="s">
        <v>1501</v>
      </c>
    </row>
    <row r="247" s="2" customFormat="1">
      <c r="A247" s="39"/>
      <c r="B247" s="40"/>
      <c r="C247" s="41"/>
      <c r="D247" s="232" t="s">
        <v>173</v>
      </c>
      <c r="E247" s="41"/>
      <c r="F247" s="233" t="s">
        <v>1500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173</v>
      </c>
      <c r="AU247" s="18" t="s">
        <v>84</v>
      </c>
    </row>
    <row r="248" s="2" customFormat="1" ht="16.5" customHeight="1">
      <c r="A248" s="39"/>
      <c r="B248" s="40"/>
      <c r="C248" s="219" t="s">
        <v>473</v>
      </c>
      <c r="D248" s="219" t="s">
        <v>166</v>
      </c>
      <c r="E248" s="220" t="s">
        <v>1502</v>
      </c>
      <c r="F248" s="221" t="s">
        <v>1503</v>
      </c>
      <c r="G248" s="222" t="s">
        <v>169</v>
      </c>
      <c r="H248" s="223">
        <v>4</v>
      </c>
      <c r="I248" s="224"/>
      <c r="J248" s="225">
        <f>ROUND(I248*H248,2)</f>
        <v>0</v>
      </c>
      <c r="K248" s="221" t="s">
        <v>1</v>
      </c>
      <c r="L248" s="45"/>
      <c r="M248" s="226" t="s">
        <v>1</v>
      </c>
      <c r="N248" s="227" t="s">
        <v>41</v>
      </c>
      <c r="O248" s="92"/>
      <c r="P248" s="228">
        <f>O248*H248</f>
        <v>0</v>
      </c>
      <c r="Q248" s="228">
        <v>0.00020000000000000001</v>
      </c>
      <c r="R248" s="228">
        <f>Q248*H248</f>
        <v>0.00080000000000000004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171</v>
      </c>
      <c r="AT248" s="230" t="s">
        <v>166</v>
      </c>
      <c r="AU248" s="230" t="s">
        <v>84</v>
      </c>
      <c r="AY248" s="18" t="s">
        <v>164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84</v>
      </c>
      <c r="BK248" s="231">
        <f>ROUND(I248*H248,2)</f>
        <v>0</v>
      </c>
      <c r="BL248" s="18" t="s">
        <v>171</v>
      </c>
      <c r="BM248" s="230" t="s">
        <v>1504</v>
      </c>
    </row>
    <row r="249" s="2" customFormat="1">
      <c r="A249" s="39"/>
      <c r="B249" s="40"/>
      <c r="C249" s="41"/>
      <c r="D249" s="232" t="s">
        <v>173</v>
      </c>
      <c r="E249" s="41"/>
      <c r="F249" s="233" t="s">
        <v>1503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173</v>
      </c>
      <c r="AU249" s="18" t="s">
        <v>84</v>
      </c>
    </row>
    <row r="250" s="2" customFormat="1" ht="16.5" customHeight="1">
      <c r="A250" s="39"/>
      <c r="B250" s="40"/>
      <c r="C250" s="219" t="s">
        <v>479</v>
      </c>
      <c r="D250" s="219" t="s">
        <v>166</v>
      </c>
      <c r="E250" s="220" t="s">
        <v>1505</v>
      </c>
      <c r="F250" s="221" t="s">
        <v>1506</v>
      </c>
      <c r="G250" s="222" t="s">
        <v>169</v>
      </c>
      <c r="H250" s="223">
        <v>4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41</v>
      </c>
      <c r="O250" s="92"/>
      <c r="P250" s="228">
        <f>O250*H250</f>
        <v>0</v>
      </c>
      <c r="Q250" s="228">
        <v>0.00032000000000000003</v>
      </c>
      <c r="R250" s="228">
        <f>Q250*H250</f>
        <v>0.0012800000000000001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171</v>
      </c>
      <c r="AT250" s="230" t="s">
        <v>166</v>
      </c>
      <c r="AU250" s="230" t="s">
        <v>84</v>
      </c>
      <c r="AY250" s="18" t="s">
        <v>164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84</v>
      </c>
      <c r="BK250" s="231">
        <f>ROUND(I250*H250,2)</f>
        <v>0</v>
      </c>
      <c r="BL250" s="18" t="s">
        <v>171</v>
      </c>
      <c r="BM250" s="230" t="s">
        <v>1507</v>
      </c>
    </row>
    <row r="251" s="2" customFormat="1">
      <c r="A251" s="39"/>
      <c r="B251" s="40"/>
      <c r="C251" s="41"/>
      <c r="D251" s="232" t="s">
        <v>173</v>
      </c>
      <c r="E251" s="41"/>
      <c r="F251" s="233" t="s">
        <v>1506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173</v>
      </c>
      <c r="AU251" s="18" t="s">
        <v>84</v>
      </c>
    </row>
    <row r="252" s="2" customFormat="1" ht="16.5" customHeight="1">
      <c r="A252" s="39"/>
      <c r="B252" s="40"/>
      <c r="C252" s="219" t="s">
        <v>483</v>
      </c>
      <c r="D252" s="219" t="s">
        <v>166</v>
      </c>
      <c r="E252" s="220" t="s">
        <v>1508</v>
      </c>
      <c r="F252" s="221" t="s">
        <v>1509</v>
      </c>
      <c r="G252" s="222" t="s">
        <v>169</v>
      </c>
      <c r="H252" s="223">
        <v>2</v>
      </c>
      <c r="I252" s="224"/>
      <c r="J252" s="225">
        <f>ROUND(I252*H252,2)</f>
        <v>0</v>
      </c>
      <c r="K252" s="221" t="s">
        <v>1</v>
      </c>
      <c r="L252" s="45"/>
      <c r="M252" s="226" t="s">
        <v>1</v>
      </c>
      <c r="N252" s="227" t="s">
        <v>41</v>
      </c>
      <c r="O252" s="92"/>
      <c r="P252" s="228">
        <f>O252*H252</f>
        <v>0</v>
      </c>
      <c r="Q252" s="228">
        <v>0.00023000000000000001</v>
      </c>
      <c r="R252" s="228">
        <f>Q252*H252</f>
        <v>0.00046000000000000001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171</v>
      </c>
      <c r="AT252" s="230" t="s">
        <v>166</v>
      </c>
      <c r="AU252" s="230" t="s">
        <v>84</v>
      </c>
      <c r="AY252" s="18" t="s">
        <v>164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84</v>
      </c>
      <c r="BK252" s="231">
        <f>ROUND(I252*H252,2)</f>
        <v>0</v>
      </c>
      <c r="BL252" s="18" t="s">
        <v>171</v>
      </c>
      <c r="BM252" s="230" t="s">
        <v>1510</v>
      </c>
    </row>
    <row r="253" s="2" customFormat="1">
      <c r="A253" s="39"/>
      <c r="B253" s="40"/>
      <c r="C253" s="41"/>
      <c r="D253" s="232" t="s">
        <v>173</v>
      </c>
      <c r="E253" s="41"/>
      <c r="F253" s="233" t="s">
        <v>1509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173</v>
      </c>
      <c r="AU253" s="18" t="s">
        <v>84</v>
      </c>
    </row>
    <row r="254" s="2" customFormat="1" ht="16.5" customHeight="1">
      <c r="A254" s="39"/>
      <c r="B254" s="40"/>
      <c r="C254" s="219" t="s">
        <v>490</v>
      </c>
      <c r="D254" s="219" t="s">
        <v>166</v>
      </c>
      <c r="E254" s="220" t="s">
        <v>1511</v>
      </c>
      <c r="F254" s="221" t="s">
        <v>1512</v>
      </c>
      <c r="G254" s="222" t="s">
        <v>169</v>
      </c>
      <c r="H254" s="223">
        <v>2</v>
      </c>
      <c r="I254" s="224"/>
      <c r="J254" s="225">
        <f>ROUND(I254*H254,2)</f>
        <v>0</v>
      </c>
      <c r="K254" s="221" t="s">
        <v>1</v>
      </c>
      <c r="L254" s="45"/>
      <c r="M254" s="226" t="s">
        <v>1</v>
      </c>
      <c r="N254" s="227" t="s">
        <v>41</v>
      </c>
      <c r="O254" s="92"/>
      <c r="P254" s="228">
        <f>O254*H254</f>
        <v>0</v>
      </c>
      <c r="Q254" s="228">
        <v>0.00055000000000000003</v>
      </c>
      <c r="R254" s="228">
        <f>Q254*H254</f>
        <v>0.0011000000000000001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171</v>
      </c>
      <c r="AT254" s="230" t="s">
        <v>166</v>
      </c>
      <c r="AU254" s="230" t="s">
        <v>84</v>
      </c>
      <c r="AY254" s="18" t="s">
        <v>164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84</v>
      </c>
      <c r="BK254" s="231">
        <f>ROUND(I254*H254,2)</f>
        <v>0</v>
      </c>
      <c r="BL254" s="18" t="s">
        <v>171</v>
      </c>
      <c r="BM254" s="230" t="s">
        <v>679</v>
      </c>
    </row>
    <row r="255" s="2" customFormat="1">
      <c r="A255" s="39"/>
      <c r="B255" s="40"/>
      <c r="C255" s="41"/>
      <c r="D255" s="232" t="s">
        <v>173</v>
      </c>
      <c r="E255" s="41"/>
      <c r="F255" s="233" t="s">
        <v>1512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173</v>
      </c>
      <c r="AU255" s="18" t="s">
        <v>84</v>
      </c>
    </row>
    <row r="256" s="2" customFormat="1" ht="24.15" customHeight="1">
      <c r="A256" s="39"/>
      <c r="B256" s="40"/>
      <c r="C256" s="219" t="s">
        <v>494</v>
      </c>
      <c r="D256" s="219" t="s">
        <v>166</v>
      </c>
      <c r="E256" s="220" t="s">
        <v>1513</v>
      </c>
      <c r="F256" s="221" t="s">
        <v>1514</v>
      </c>
      <c r="G256" s="222" t="s">
        <v>169</v>
      </c>
      <c r="H256" s="223">
        <v>2</v>
      </c>
      <c r="I256" s="224"/>
      <c r="J256" s="225">
        <f>ROUND(I256*H256,2)</f>
        <v>0</v>
      </c>
      <c r="K256" s="221" t="s">
        <v>1</v>
      </c>
      <c r="L256" s="45"/>
      <c r="M256" s="226" t="s">
        <v>1</v>
      </c>
      <c r="N256" s="227" t="s">
        <v>41</v>
      </c>
      <c r="O256" s="92"/>
      <c r="P256" s="228">
        <f>O256*H256</f>
        <v>0</v>
      </c>
      <c r="Q256" s="228">
        <v>0.029999999999999999</v>
      </c>
      <c r="R256" s="228">
        <f>Q256*H256</f>
        <v>0.059999999999999998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171</v>
      </c>
      <c r="AT256" s="230" t="s">
        <v>166</v>
      </c>
      <c r="AU256" s="230" t="s">
        <v>84</v>
      </c>
      <c r="AY256" s="18" t="s">
        <v>164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84</v>
      </c>
      <c r="BK256" s="231">
        <f>ROUND(I256*H256,2)</f>
        <v>0</v>
      </c>
      <c r="BL256" s="18" t="s">
        <v>171</v>
      </c>
      <c r="BM256" s="230" t="s">
        <v>697</v>
      </c>
    </row>
    <row r="257" s="2" customFormat="1">
      <c r="A257" s="39"/>
      <c r="B257" s="40"/>
      <c r="C257" s="41"/>
      <c r="D257" s="232" t="s">
        <v>173</v>
      </c>
      <c r="E257" s="41"/>
      <c r="F257" s="233" t="s">
        <v>1514</v>
      </c>
      <c r="G257" s="41"/>
      <c r="H257" s="41"/>
      <c r="I257" s="234"/>
      <c r="J257" s="41"/>
      <c r="K257" s="41"/>
      <c r="L257" s="45"/>
      <c r="M257" s="235"/>
      <c r="N257" s="236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173</v>
      </c>
      <c r="AU257" s="18" t="s">
        <v>84</v>
      </c>
    </row>
    <row r="258" s="2" customFormat="1" ht="16.5" customHeight="1">
      <c r="A258" s="39"/>
      <c r="B258" s="40"/>
      <c r="C258" s="219" t="s">
        <v>498</v>
      </c>
      <c r="D258" s="219" t="s">
        <v>166</v>
      </c>
      <c r="E258" s="220" t="s">
        <v>1515</v>
      </c>
      <c r="F258" s="221" t="s">
        <v>1516</v>
      </c>
      <c r="G258" s="222" t="s">
        <v>204</v>
      </c>
      <c r="H258" s="223">
        <v>166</v>
      </c>
      <c r="I258" s="224"/>
      <c r="J258" s="225">
        <f>ROUND(I258*H258,2)</f>
        <v>0</v>
      </c>
      <c r="K258" s="221" t="s">
        <v>1</v>
      </c>
      <c r="L258" s="45"/>
      <c r="M258" s="226" t="s">
        <v>1</v>
      </c>
      <c r="N258" s="227" t="s">
        <v>41</v>
      </c>
      <c r="O258" s="92"/>
      <c r="P258" s="228">
        <f>O258*H258</f>
        <v>0</v>
      </c>
      <c r="Q258" s="228">
        <v>0.00018000000000000001</v>
      </c>
      <c r="R258" s="228">
        <f>Q258*H258</f>
        <v>0.02988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171</v>
      </c>
      <c r="AT258" s="230" t="s">
        <v>166</v>
      </c>
      <c r="AU258" s="230" t="s">
        <v>84</v>
      </c>
      <c r="AY258" s="18" t="s">
        <v>164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84</v>
      </c>
      <c r="BK258" s="231">
        <f>ROUND(I258*H258,2)</f>
        <v>0</v>
      </c>
      <c r="BL258" s="18" t="s">
        <v>171</v>
      </c>
      <c r="BM258" s="230" t="s">
        <v>1517</v>
      </c>
    </row>
    <row r="259" s="2" customFormat="1">
      <c r="A259" s="39"/>
      <c r="B259" s="40"/>
      <c r="C259" s="41"/>
      <c r="D259" s="232" t="s">
        <v>173</v>
      </c>
      <c r="E259" s="41"/>
      <c r="F259" s="233" t="s">
        <v>1516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173</v>
      </c>
      <c r="AU259" s="18" t="s">
        <v>84</v>
      </c>
    </row>
    <row r="260" s="14" customFormat="1">
      <c r="A260" s="14"/>
      <c r="B260" s="249"/>
      <c r="C260" s="250"/>
      <c r="D260" s="232" t="s">
        <v>177</v>
      </c>
      <c r="E260" s="251" t="s">
        <v>1</v>
      </c>
      <c r="F260" s="252" t="s">
        <v>1518</v>
      </c>
      <c r="G260" s="250"/>
      <c r="H260" s="253">
        <v>166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177</v>
      </c>
      <c r="AU260" s="259" t="s">
        <v>84</v>
      </c>
      <c r="AV260" s="14" t="s">
        <v>86</v>
      </c>
      <c r="AW260" s="14" t="s">
        <v>32</v>
      </c>
      <c r="AX260" s="14" t="s">
        <v>76</v>
      </c>
      <c r="AY260" s="259" t="s">
        <v>164</v>
      </c>
    </row>
    <row r="261" s="15" customFormat="1">
      <c r="A261" s="15"/>
      <c r="B261" s="260"/>
      <c r="C261" s="261"/>
      <c r="D261" s="232" t="s">
        <v>177</v>
      </c>
      <c r="E261" s="262" t="s">
        <v>1</v>
      </c>
      <c r="F261" s="263" t="s">
        <v>179</v>
      </c>
      <c r="G261" s="261"/>
      <c r="H261" s="264">
        <v>166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177</v>
      </c>
      <c r="AU261" s="270" t="s">
        <v>84</v>
      </c>
      <c r="AV261" s="15" t="s">
        <v>171</v>
      </c>
      <c r="AW261" s="15" t="s">
        <v>32</v>
      </c>
      <c r="AX261" s="15" t="s">
        <v>84</v>
      </c>
      <c r="AY261" s="270" t="s">
        <v>164</v>
      </c>
    </row>
    <row r="262" s="2" customFormat="1" ht="16.5" customHeight="1">
      <c r="A262" s="39"/>
      <c r="B262" s="40"/>
      <c r="C262" s="219" t="s">
        <v>502</v>
      </c>
      <c r="D262" s="219" t="s">
        <v>166</v>
      </c>
      <c r="E262" s="220" t="s">
        <v>1519</v>
      </c>
      <c r="F262" s="221" t="s">
        <v>1520</v>
      </c>
      <c r="G262" s="222" t="s">
        <v>204</v>
      </c>
      <c r="H262" s="223">
        <v>166</v>
      </c>
      <c r="I262" s="224"/>
      <c r="J262" s="225">
        <f>ROUND(I262*H262,2)</f>
        <v>0</v>
      </c>
      <c r="K262" s="221" t="s">
        <v>1</v>
      </c>
      <c r="L262" s="45"/>
      <c r="M262" s="226" t="s">
        <v>1</v>
      </c>
      <c r="N262" s="227" t="s">
        <v>41</v>
      </c>
      <c r="O262" s="92"/>
      <c r="P262" s="228">
        <f>O262*H262</f>
        <v>0</v>
      </c>
      <c r="Q262" s="228">
        <v>1.0000000000000001E-05</v>
      </c>
      <c r="R262" s="228">
        <f>Q262*H262</f>
        <v>0.0016600000000000002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171</v>
      </c>
      <c r="AT262" s="230" t="s">
        <v>166</v>
      </c>
      <c r="AU262" s="230" t="s">
        <v>84</v>
      </c>
      <c r="AY262" s="18" t="s">
        <v>164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84</v>
      </c>
      <c r="BK262" s="231">
        <f>ROUND(I262*H262,2)</f>
        <v>0</v>
      </c>
      <c r="BL262" s="18" t="s">
        <v>171</v>
      </c>
      <c r="BM262" s="230" t="s">
        <v>1521</v>
      </c>
    </row>
    <row r="263" s="2" customFormat="1">
      <c r="A263" s="39"/>
      <c r="B263" s="40"/>
      <c r="C263" s="41"/>
      <c r="D263" s="232" t="s">
        <v>173</v>
      </c>
      <c r="E263" s="41"/>
      <c r="F263" s="233" t="s">
        <v>1520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173</v>
      </c>
      <c r="AU263" s="18" t="s">
        <v>84</v>
      </c>
    </row>
    <row r="264" s="2" customFormat="1" ht="21.75" customHeight="1">
      <c r="A264" s="39"/>
      <c r="B264" s="40"/>
      <c r="C264" s="219" t="s">
        <v>506</v>
      </c>
      <c r="D264" s="219" t="s">
        <v>166</v>
      </c>
      <c r="E264" s="220" t="s">
        <v>1522</v>
      </c>
      <c r="F264" s="221" t="s">
        <v>1523</v>
      </c>
      <c r="G264" s="222" t="s">
        <v>281</v>
      </c>
      <c r="H264" s="223">
        <v>0.36499999999999999</v>
      </c>
      <c r="I264" s="224"/>
      <c r="J264" s="225">
        <f>ROUND(I264*H264,2)</f>
        <v>0</v>
      </c>
      <c r="K264" s="221" t="s">
        <v>1</v>
      </c>
      <c r="L264" s="45"/>
      <c r="M264" s="226" t="s">
        <v>1</v>
      </c>
      <c r="N264" s="227" t="s">
        <v>41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171</v>
      </c>
      <c r="AT264" s="230" t="s">
        <v>166</v>
      </c>
      <c r="AU264" s="230" t="s">
        <v>84</v>
      </c>
      <c r="AY264" s="18" t="s">
        <v>164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84</v>
      </c>
      <c r="BK264" s="231">
        <f>ROUND(I264*H264,2)</f>
        <v>0</v>
      </c>
      <c r="BL264" s="18" t="s">
        <v>171</v>
      </c>
      <c r="BM264" s="230" t="s">
        <v>1524</v>
      </c>
    </row>
    <row r="265" s="2" customFormat="1">
      <c r="A265" s="39"/>
      <c r="B265" s="40"/>
      <c r="C265" s="41"/>
      <c r="D265" s="232" t="s">
        <v>173</v>
      </c>
      <c r="E265" s="41"/>
      <c r="F265" s="233" t="s">
        <v>1523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173</v>
      </c>
      <c r="AU265" s="18" t="s">
        <v>84</v>
      </c>
    </row>
    <row r="266" s="2" customFormat="1" ht="16.5" customHeight="1">
      <c r="A266" s="39"/>
      <c r="B266" s="40"/>
      <c r="C266" s="219" t="s">
        <v>511</v>
      </c>
      <c r="D266" s="219" t="s">
        <v>166</v>
      </c>
      <c r="E266" s="220" t="s">
        <v>1442</v>
      </c>
      <c r="F266" s="221" t="s">
        <v>1443</v>
      </c>
      <c r="G266" s="222" t="s">
        <v>1444</v>
      </c>
      <c r="H266" s="223">
        <v>15</v>
      </c>
      <c r="I266" s="224"/>
      <c r="J266" s="225">
        <f>ROUND(I266*H266,2)</f>
        <v>0</v>
      </c>
      <c r="K266" s="221" t="s">
        <v>1</v>
      </c>
      <c r="L266" s="45"/>
      <c r="M266" s="226" t="s">
        <v>1</v>
      </c>
      <c r="N266" s="227" t="s">
        <v>41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171</v>
      </c>
      <c r="AT266" s="230" t="s">
        <v>166</v>
      </c>
      <c r="AU266" s="230" t="s">
        <v>84</v>
      </c>
      <c r="AY266" s="18" t="s">
        <v>164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84</v>
      </c>
      <c r="BK266" s="231">
        <f>ROUND(I266*H266,2)</f>
        <v>0</v>
      </c>
      <c r="BL266" s="18" t="s">
        <v>171</v>
      </c>
      <c r="BM266" s="230" t="s">
        <v>1525</v>
      </c>
    </row>
    <row r="267" s="2" customFormat="1">
      <c r="A267" s="39"/>
      <c r="B267" s="40"/>
      <c r="C267" s="41"/>
      <c r="D267" s="232" t="s">
        <v>173</v>
      </c>
      <c r="E267" s="41"/>
      <c r="F267" s="233" t="s">
        <v>1443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173</v>
      </c>
      <c r="AU267" s="18" t="s">
        <v>84</v>
      </c>
    </row>
    <row r="268" s="12" customFormat="1" ht="25.92" customHeight="1">
      <c r="A268" s="12"/>
      <c r="B268" s="203"/>
      <c r="C268" s="204"/>
      <c r="D268" s="205" t="s">
        <v>75</v>
      </c>
      <c r="E268" s="206" t="s">
        <v>1526</v>
      </c>
      <c r="F268" s="206" t="s">
        <v>1527</v>
      </c>
      <c r="G268" s="204"/>
      <c r="H268" s="204"/>
      <c r="I268" s="207"/>
      <c r="J268" s="208">
        <f>BK268</f>
        <v>0</v>
      </c>
      <c r="K268" s="204"/>
      <c r="L268" s="209"/>
      <c r="M268" s="210"/>
      <c r="N268" s="211"/>
      <c r="O268" s="211"/>
      <c r="P268" s="212">
        <f>SUM(P269:P314)</f>
        <v>0</v>
      </c>
      <c r="Q268" s="211"/>
      <c r="R268" s="212">
        <f>SUM(R269:R314)</f>
        <v>0.43717999999999996</v>
      </c>
      <c r="S268" s="211"/>
      <c r="T268" s="213">
        <f>SUM(T269:T314)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84</v>
      </c>
      <c r="AT268" s="215" t="s">
        <v>75</v>
      </c>
      <c r="AU268" s="215" t="s">
        <v>76</v>
      </c>
      <c r="AY268" s="214" t="s">
        <v>164</v>
      </c>
      <c r="BK268" s="216">
        <f>SUM(BK269:BK314)</f>
        <v>0</v>
      </c>
    </row>
    <row r="269" s="2" customFormat="1" ht="21.75" customHeight="1">
      <c r="A269" s="39"/>
      <c r="B269" s="40"/>
      <c r="C269" s="219" t="s">
        <v>524</v>
      </c>
      <c r="D269" s="219" t="s">
        <v>166</v>
      </c>
      <c r="E269" s="220" t="s">
        <v>1528</v>
      </c>
      <c r="F269" s="221" t="s">
        <v>1529</v>
      </c>
      <c r="G269" s="222" t="s">
        <v>254</v>
      </c>
      <c r="H269" s="223">
        <v>6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41</v>
      </c>
      <c r="O269" s="92"/>
      <c r="P269" s="228">
        <f>O269*H269</f>
        <v>0</v>
      </c>
      <c r="Q269" s="228">
        <v>0.01772</v>
      </c>
      <c r="R269" s="228">
        <f>Q269*H269</f>
        <v>0.10632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171</v>
      </c>
      <c r="AT269" s="230" t="s">
        <v>166</v>
      </c>
      <c r="AU269" s="230" t="s">
        <v>84</v>
      </c>
      <c r="AY269" s="18" t="s">
        <v>164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84</v>
      </c>
      <c r="BK269" s="231">
        <f>ROUND(I269*H269,2)</f>
        <v>0</v>
      </c>
      <c r="BL269" s="18" t="s">
        <v>171</v>
      </c>
      <c r="BM269" s="230" t="s">
        <v>1530</v>
      </c>
    </row>
    <row r="270" s="2" customFormat="1">
      <c r="A270" s="39"/>
      <c r="B270" s="40"/>
      <c r="C270" s="41"/>
      <c r="D270" s="232" t="s">
        <v>173</v>
      </c>
      <c r="E270" s="41"/>
      <c r="F270" s="233" t="s">
        <v>1529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173</v>
      </c>
      <c r="AU270" s="18" t="s">
        <v>84</v>
      </c>
    </row>
    <row r="271" s="2" customFormat="1" ht="24.15" customHeight="1">
      <c r="A271" s="39"/>
      <c r="B271" s="40"/>
      <c r="C271" s="219" t="s">
        <v>535</v>
      </c>
      <c r="D271" s="219" t="s">
        <v>166</v>
      </c>
      <c r="E271" s="220" t="s">
        <v>1531</v>
      </c>
      <c r="F271" s="221" t="s">
        <v>1532</v>
      </c>
      <c r="G271" s="222" t="s">
        <v>254</v>
      </c>
      <c r="H271" s="223">
        <v>6</v>
      </c>
      <c r="I271" s="224"/>
      <c r="J271" s="225">
        <f>ROUND(I271*H271,2)</f>
        <v>0</v>
      </c>
      <c r="K271" s="221" t="s">
        <v>1</v>
      </c>
      <c r="L271" s="45"/>
      <c r="M271" s="226" t="s">
        <v>1</v>
      </c>
      <c r="N271" s="227" t="s">
        <v>41</v>
      </c>
      <c r="O271" s="92"/>
      <c r="P271" s="228">
        <f>O271*H271</f>
        <v>0</v>
      </c>
      <c r="Q271" s="228">
        <v>0.024209999999999999</v>
      </c>
      <c r="R271" s="228">
        <f>Q271*H271</f>
        <v>0.14526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171</v>
      </c>
      <c r="AT271" s="230" t="s">
        <v>166</v>
      </c>
      <c r="AU271" s="230" t="s">
        <v>84</v>
      </c>
      <c r="AY271" s="18" t="s">
        <v>164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84</v>
      </c>
      <c r="BK271" s="231">
        <f>ROUND(I271*H271,2)</f>
        <v>0</v>
      </c>
      <c r="BL271" s="18" t="s">
        <v>171</v>
      </c>
      <c r="BM271" s="230" t="s">
        <v>1533</v>
      </c>
    </row>
    <row r="272" s="2" customFormat="1">
      <c r="A272" s="39"/>
      <c r="B272" s="40"/>
      <c r="C272" s="41"/>
      <c r="D272" s="232" t="s">
        <v>173</v>
      </c>
      <c r="E272" s="41"/>
      <c r="F272" s="233" t="s">
        <v>1532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173</v>
      </c>
      <c r="AU272" s="18" t="s">
        <v>84</v>
      </c>
    </row>
    <row r="273" s="2" customFormat="1" ht="16.5" customHeight="1">
      <c r="A273" s="39"/>
      <c r="B273" s="40"/>
      <c r="C273" s="219" t="s">
        <v>541</v>
      </c>
      <c r="D273" s="219" t="s">
        <v>166</v>
      </c>
      <c r="E273" s="220" t="s">
        <v>1534</v>
      </c>
      <c r="F273" s="221" t="s">
        <v>1535</v>
      </c>
      <c r="G273" s="222" t="s">
        <v>254</v>
      </c>
      <c r="H273" s="223">
        <v>9</v>
      </c>
      <c r="I273" s="224"/>
      <c r="J273" s="225">
        <f>ROUND(I273*H273,2)</f>
        <v>0</v>
      </c>
      <c r="K273" s="221" t="s">
        <v>1</v>
      </c>
      <c r="L273" s="45"/>
      <c r="M273" s="226" t="s">
        <v>1</v>
      </c>
      <c r="N273" s="227" t="s">
        <v>41</v>
      </c>
      <c r="O273" s="92"/>
      <c r="P273" s="228">
        <f>O273*H273</f>
        <v>0</v>
      </c>
      <c r="Q273" s="228">
        <v>0.01251</v>
      </c>
      <c r="R273" s="228">
        <f>Q273*H273</f>
        <v>0.11259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171</v>
      </c>
      <c r="AT273" s="230" t="s">
        <v>166</v>
      </c>
      <c r="AU273" s="230" t="s">
        <v>84</v>
      </c>
      <c r="AY273" s="18" t="s">
        <v>164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84</v>
      </c>
      <c r="BK273" s="231">
        <f>ROUND(I273*H273,2)</f>
        <v>0</v>
      </c>
      <c r="BL273" s="18" t="s">
        <v>171</v>
      </c>
      <c r="BM273" s="230" t="s">
        <v>1536</v>
      </c>
    </row>
    <row r="274" s="2" customFormat="1">
      <c r="A274" s="39"/>
      <c r="B274" s="40"/>
      <c r="C274" s="41"/>
      <c r="D274" s="232" t="s">
        <v>173</v>
      </c>
      <c r="E274" s="41"/>
      <c r="F274" s="233" t="s">
        <v>1535</v>
      </c>
      <c r="G274" s="41"/>
      <c r="H274" s="41"/>
      <c r="I274" s="234"/>
      <c r="J274" s="41"/>
      <c r="K274" s="41"/>
      <c r="L274" s="45"/>
      <c r="M274" s="235"/>
      <c r="N274" s="236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173</v>
      </c>
      <c r="AU274" s="18" t="s">
        <v>84</v>
      </c>
    </row>
    <row r="275" s="2" customFormat="1" ht="16.5" customHeight="1">
      <c r="A275" s="39"/>
      <c r="B275" s="40"/>
      <c r="C275" s="219" t="s">
        <v>547</v>
      </c>
      <c r="D275" s="219" t="s">
        <v>166</v>
      </c>
      <c r="E275" s="220" t="s">
        <v>1537</v>
      </c>
      <c r="F275" s="221" t="s">
        <v>1538</v>
      </c>
      <c r="G275" s="222" t="s">
        <v>254</v>
      </c>
      <c r="H275" s="223">
        <v>1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41</v>
      </c>
      <c r="O275" s="92"/>
      <c r="P275" s="228">
        <f>O275*H275</f>
        <v>0</v>
      </c>
      <c r="Q275" s="228">
        <v>0.0109</v>
      </c>
      <c r="R275" s="228">
        <f>Q275*H275</f>
        <v>0.0109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171</v>
      </c>
      <c r="AT275" s="230" t="s">
        <v>166</v>
      </c>
      <c r="AU275" s="230" t="s">
        <v>84</v>
      </c>
      <c r="AY275" s="18" t="s">
        <v>164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84</v>
      </c>
      <c r="BK275" s="231">
        <f>ROUND(I275*H275,2)</f>
        <v>0</v>
      </c>
      <c r="BL275" s="18" t="s">
        <v>171</v>
      </c>
      <c r="BM275" s="230" t="s">
        <v>1539</v>
      </c>
    </row>
    <row r="276" s="2" customFormat="1">
      <c r="A276" s="39"/>
      <c r="B276" s="40"/>
      <c r="C276" s="41"/>
      <c r="D276" s="232" t="s">
        <v>173</v>
      </c>
      <c r="E276" s="41"/>
      <c r="F276" s="233" t="s">
        <v>1538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173</v>
      </c>
      <c r="AU276" s="18" t="s">
        <v>84</v>
      </c>
    </row>
    <row r="277" s="2" customFormat="1" ht="16.5" customHeight="1">
      <c r="A277" s="39"/>
      <c r="B277" s="40"/>
      <c r="C277" s="219" t="s">
        <v>553</v>
      </c>
      <c r="D277" s="219" t="s">
        <v>166</v>
      </c>
      <c r="E277" s="220" t="s">
        <v>1540</v>
      </c>
      <c r="F277" s="221" t="s">
        <v>1541</v>
      </c>
      <c r="G277" s="222" t="s">
        <v>254</v>
      </c>
      <c r="H277" s="223">
        <v>6</v>
      </c>
      <c r="I277" s="224"/>
      <c r="J277" s="225">
        <f>ROUND(I277*H277,2)</f>
        <v>0</v>
      </c>
      <c r="K277" s="221" t="s">
        <v>1</v>
      </c>
      <c r="L277" s="45"/>
      <c r="M277" s="226" t="s">
        <v>1</v>
      </c>
      <c r="N277" s="227" t="s">
        <v>41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171</v>
      </c>
      <c r="AT277" s="230" t="s">
        <v>166</v>
      </c>
      <c r="AU277" s="230" t="s">
        <v>84</v>
      </c>
      <c r="AY277" s="18" t="s">
        <v>164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84</v>
      </c>
      <c r="BK277" s="231">
        <f>ROUND(I277*H277,2)</f>
        <v>0</v>
      </c>
      <c r="BL277" s="18" t="s">
        <v>171</v>
      </c>
      <c r="BM277" s="230" t="s">
        <v>1542</v>
      </c>
    </row>
    <row r="278" s="2" customFormat="1">
      <c r="A278" s="39"/>
      <c r="B278" s="40"/>
      <c r="C278" s="41"/>
      <c r="D278" s="232" t="s">
        <v>173</v>
      </c>
      <c r="E278" s="41"/>
      <c r="F278" s="233" t="s">
        <v>1541</v>
      </c>
      <c r="G278" s="41"/>
      <c r="H278" s="41"/>
      <c r="I278" s="234"/>
      <c r="J278" s="41"/>
      <c r="K278" s="41"/>
      <c r="L278" s="45"/>
      <c r="M278" s="235"/>
      <c r="N278" s="236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173</v>
      </c>
      <c r="AU278" s="18" t="s">
        <v>84</v>
      </c>
    </row>
    <row r="279" s="2" customFormat="1" ht="16.5" customHeight="1">
      <c r="A279" s="39"/>
      <c r="B279" s="40"/>
      <c r="C279" s="219" t="s">
        <v>564</v>
      </c>
      <c r="D279" s="219" t="s">
        <v>166</v>
      </c>
      <c r="E279" s="220" t="s">
        <v>1543</v>
      </c>
      <c r="F279" s="221" t="s">
        <v>1544</v>
      </c>
      <c r="G279" s="222" t="s">
        <v>254</v>
      </c>
      <c r="H279" s="223">
        <v>6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41</v>
      </c>
      <c r="O279" s="92"/>
      <c r="P279" s="228">
        <f>O279*H279</f>
        <v>0</v>
      </c>
      <c r="Q279" s="228">
        <v>9.0000000000000006E-05</v>
      </c>
      <c r="R279" s="228">
        <f>Q279*H279</f>
        <v>0.00054000000000000001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171</v>
      </c>
      <c r="AT279" s="230" t="s">
        <v>166</v>
      </c>
      <c r="AU279" s="230" t="s">
        <v>84</v>
      </c>
      <c r="AY279" s="18" t="s">
        <v>164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84</v>
      </c>
      <c r="BK279" s="231">
        <f>ROUND(I279*H279,2)</f>
        <v>0</v>
      </c>
      <c r="BL279" s="18" t="s">
        <v>171</v>
      </c>
      <c r="BM279" s="230" t="s">
        <v>1545</v>
      </c>
    </row>
    <row r="280" s="2" customFormat="1">
      <c r="A280" s="39"/>
      <c r="B280" s="40"/>
      <c r="C280" s="41"/>
      <c r="D280" s="232" t="s">
        <v>173</v>
      </c>
      <c r="E280" s="41"/>
      <c r="F280" s="233" t="s">
        <v>1544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173</v>
      </c>
      <c r="AU280" s="18" t="s">
        <v>84</v>
      </c>
    </row>
    <row r="281" s="2" customFormat="1" ht="16.5" customHeight="1">
      <c r="A281" s="39"/>
      <c r="B281" s="40"/>
      <c r="C281" s="219" t="s">
        <v>573</v>
      </c>
      <c r="D281" s="219" t="s">
        <v>166</v>
      </c>
      <c r="E281" s="220" t="s">
        <v>1546</v>
      </c>
      <c r="F281" s="221" t="s">
        <v>1547</v>
      </c>
      <c r="G281" s="222" t="s">
        <v>254</v>
      </c>
      <c r="H281" s="223">
        <v>5</v>
      </c>
      <c r="I281" s="224"/>
      <c r="J281" s="225">
        <f>ROUND(I281*H281,2)</f>
        <v>0</v>
      </c>
      <c r="K281" s="221" t="s">
        <v>1</v>
      </c>
      <c r="L281" s="45"/>
      <c r="M281" s="226" t="s">
        <v>1</v>
      </c>
      <c r="N281" s="227" t="s">
        <v>41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171</v>
      </c>
      <c r="AT281" s="230" t="s">
        <v>166</v>
      </c>
      <c r="AU281" s="230" t="s">
        <v>84</v>
      </c>
      <c r="AY281" s="18" t="s">
        <v>164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84</v>
      </c>
      <c r="BK281" s="231">
        <f>ROUND(I281*H281,2)</f>
        <v>0</v>
      </c>
      <c r="BL281" s="18" t="s">
        <v>171</v>
      </c>
      <c r="BM281" s="230" t="s">
        <v>1548</v>
      </c>
    </row>
    <row r="282" s="2" customFormat="1">
      <c r="A282" s="39"/>
      <c r="B282" s="40"/>
      <c r="C282" s="41"/>
      <c r="D282" s="232" t="s">
        <v>173</v>
      </c>
      <c r="E282" s="41"/>
      <c r="F282" s="233" t="s">
        <v>1547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173</v>
      </c>
      <c r="AU282" s="18" t="s">
        <v>84</v>
      </c>
    </row>
    <row r="283" s="2" customFormat="1" ht="16.5" customHeight="1">
      <c r="A283" s="39"/>
      <c r="B283" s="40"/>
      <c r="C283" s="219" t="s">
        <v>582</v>
      </c>
      <c r="D283" s="219" t="s">
        <v>166</v>
      </c>
      <c r="E283" s="220" t="s">
        <v>1549</v>
      </c>
      <c r="F283" s="221" t="s">
        <v>1550</v>
      </c>
      <c r="G283" s="222" t="s">
        <v>169</v>
      </c>
      <c r="H283" s="223">
        <v>8</v>
      </c>
      <c r="I283" s="224"/>
      <c r="J283" s="225">
        <f>ROUND(I283*H283,2)</f>
        <v>0</v>
      </c>
      <c r="K283" s="221" t="s">
        <v>1</v>
      </c>
      <c r="L283" s="45"/>
      <c r="M283" s="226" t="s">
        <v>1</v>
      </c>
      <c r="N283" s="227" t="s">
        <v>41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171</v>
      </c>
      <c r="AT283" s="230" t="s">
        <v>166</v>
      </c>
      <c r="AU283" s="230" t="s">
        <v>84</v>
      </c>
      <c r="AY283" s="18" t="s">
        <v>164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84</v>
      </c>
      <c r="BK283" s="231">
        <f>ROUND(I283*H283,2)</f>
        <v>0</v>
      </c>
      <c r="BL283" s="18" t="s">
        <v>171</v>
      </c>
      <c r="BM283" s="230" t="s">
        <v>1551</v>
      </c>
    </row>
    <row r="284" s="2" customFormat="1">
      <c r="A284" s="39"/>
      <c r="B284" s="40"/>
      <c r="C284" s="41"/>
      <c r="D284" s="232" t="s">
        <v>173</v>
      </c>
      <c r="E284" s="41"/>
      <c r="F284" s="233" t="s">
        <v>1550</v>
      </c>
      <c r="G284" s="41"/>
      <c r="H284" s="41"/>
      <c r="I284" s="234"/>
      <c r="J284" s="41"/>
      <c r="K284" s="41"/>
      <c r="L284" s="45"/>
      <c r="M284" s="235"/>
      <c r="N284" s="236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173</v>
      </c>
      <c r="AU284" s="18" t="s">
        <v>84</v>
      </c>
    </row>
    <row r="285" s="2" customFormat="1" ht="16.5" customHeight="1">
      <c r="A285" s="39"/>
      <c r="B285" s="40"/>
      <c r="C285" s="219" t="s">
        <v>590</v>
      </c>
      <c r="D285" s="219" t="s">
        <v>166</v>
      </c>
      <c r="E285" s="220" t="s">
        <v>1552</v>
      </c>
      <c r="F285" s="221" t="s">
        <v>1553</v>
      </c>
      <c r="G285" s="222" t="s">
        <v>254</v>
      </c>
      <c r="H285" s="223">
        <v>2</v>
      </c>
      <c r="I285" s="224"/>
      <c r="J285" s="225">
        <f>ROUND(I285*H285,2)</f>
        <v>0</v>
      </c>
      <c r="K285" s="221" t="s">
        <v>1</v>
      </c>
      <c r="L285" s="45"/>
      <c r="M285" s="226" t="s">
        <v>1</v>
      </c>
      <c r="N285" s="227" t="s">
        <v>41</v>
      </c>
      <c r="O285" s="92"/>
      <c r="P285" s="228">
        <f>O285*H285</f>
        <v>0</v>
      </c>
      <c r="Q285" s="228">
        <v>0.0075399999999999998</v>
      </c>
      <c r="R285" s="228">
        <f>Q285*H285</f>
        <v>0.01508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171</v>
      </c>
      <c r="AT285" s="230" t="s">
        <v>166</v>
      </c>
      <c r="AU285" s="230" t="s">
        <v>84</v>
      </c>
      <c r="AY285" s="18" t="s">
        <v>164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84</v>
      </c>
      <c r="BK285" s="231">
        <f>ROUND(I285*H285,2)</f>
        <v>0</v>
      </c>
      <c r="BL285" s="18" t="s">
        <v>171</v>
      </c>
      <c r="BM285" s="230" t="s">
        <v>702</v>
      </c>
    </row>
    <row r="286" s="2" customFormat="1">
      <c r="A286" s="39"/>
      <c r="B286" s="40"/>
      <c r="C286" s="41"/>
      <c r="D286" s="232" t="s">
        <v>173</v>
      </c>
      <c r="E286" s="41"/>
      <c r="F286" s="233" t="s">
        <v>1553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173</v>
      </c>
      <c r="AU286" s="18" t="s">
        <v>84</v>
      </c>
    </row>
    <row r="287" s="2" customFormat="1" ht="16.5" customHeight="1">
      <c r="A287" s="39"/>
      <c r="B287" s="40"/>
      <c r="C287" s="219" t="s">
        <v>596</v>
      </c>
      <c r="D287" s="219" t="s">
        <v>166</v>
      </c>
      <c r="E287" s="220" t="s">
        <v>1554</v>
      </c>
      <c r="F287" s="221" t="s">
        <v>1555</v>
      </c>
      <c r="G287" s="222" t="s">
        <v>254</v>
      </c>
      <c r="H287" s="223">
        <v>2</v>
      </c>
      <c r="I287" s="224"/>
      <c r="J287" s="225">
        <f>ROUND(I287*H287,2)</f>
        <v>0</v>
      </c>
      <c r="K287" s="221" t="s">
        <v>1</v>
      </c>
      <c r="L287" s="45"/>
      <c r="M287" s="226" t="s">
        <v>1</v>
      </c>
      <c r="N287" s="227" t="s">
        <v>41</v>
      </c>
      <c r="O287" s="92"/>
      <c r="P287" s="228">
        <f>O287*H287</f>
        <v>0</v>
      </c>
      <c r="Q287" s="228">
        <v>0.0090799999999999995</v>
      </c>
      <c r="R287" s="228">
        <f>Q287*H287</f>
        <v>0.018159999999999999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171</v>
      </c>
      <c r="AT287" s="230" t="s">
        <v>166</v>
      </c>
      <c r="AU287" s="230" t="s">
        <v>84</v>
      </c>
      <c r="AY287" s="18" t="s">
        <v>164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84</v>
      </c>
      <c r="BK287" s="231">
        <f>ROUND(I287*H287,2)</f>
        <v>0</v>
      </c>
      <c r="BL287" s="18" t="s">
        <v>171</v>
      </c>
      <c r="BM287" s="230" t="s">
        <v>1556</v>
      </c>
    </row>
    <row r="288" s="2" customFormat="1">
      <c r="A288" s="39"/>
      <c r="B288" s="40"/>
      <c r="C288" s="41"/>
      <c r="D288" s="232" t="s">
        <v>173</v>
      </c>
      <c r="E288" s="41"/>
      <c r="F288" s="233" t="s">
        <v>1555</v>
      </c>
      <c r="G288" s="41"/>
      <c r="H288" s="41"/>
      <c r="I288" s="234"/>
      <c r="J288" s="41"/>
      <c r="K288" s="41"/>
      <c r="L288" s="45"/>
      <c r="M288" s="235"/>
      <c r="N288" s="236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173</v>
      </c>
      <c r="AU288" s="18" t="s">
        <v>84</v>
      </c>
    </row>
    <row r="289" s="2" customFormat="1" ht="16.5" customHeight="1">
      <c r="A289" s="39"/>
      <c r="B289" s="40"/>
      <c r="C289" s="219" t="s">
        <v>607</v>
      </c>
      <c r="D289" s="219" t="s">
        <v>166</v>
      </c>
      <c r="E289" s="220" t="s">
        <v>1557</v>
      </c>
      <c r="F289" s="221" t="s">
        <v>1558</v>
      </c>
      <c r="G289" s="222" t="s">
        <v>254</v>
      </c>
      <c r="H289" s="223">
        <v>4</v>
      </c>
      <c r="I289" s="224"/>
      <c r="J289" s="225">
        <f>ROUND(I289*H289,2)</f>
        <v>0</v>
      </c>
      <c r="K289" s="221" t="s">
        <v>1</v>
      </c>
      <c r="L289" s="45"/>
      <c r="M289" s="226" t="s">
        <v>1</v>
      </c>
      <c r="N289" s="227" t="s">
        <v>41</v>
      </c>
      <c r="O289" s="92"/>
      <c r="P289" s="228">
        <f>O289*H289</f>
        <v>0</v>
      </c>
      <c r="Q289" s="228">
        <v>0.00025000000000000001</v>
      </c>
      <c r="R289" s="228">
        <f>Q289*H289</f>
        <v>0.001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171</v>
      </c>
      <c r="AT289" s="230" t="s">
        <v>166</v>
      </c>
      <c r="AU289" s="230" t="s">
        <v>84</v>
      </c>
      <c r="AY289" s="18" t="s">
        <v>164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84</v>
      </c>
      <c r="BK289" s="231">
        <f>ROUND(I289*H289,2)</f>
        <v>0</v>
      </c>
      <c r="BL289" s="18" t="s">
        <v>171</v>
      </c>
      <c r="BM289" s="230" t="s">
        <v>1559</v>
      </c>
    </row>
    <row r="290" s="2" customFormat="1">
      <c r="A290" s="39"/>
      <c r="B290" s="40"/>
      <c r="C290" s="41"/>
      <c r="D290" s="232" t="s">
        <v>173</v>
      </c>
      <c r="E290" s="41"/>
      <c r="F290" s="233" t="s">
        <v>1558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173</v>
      </c>
      <c r="AU290" s="18" t="s">
        <v>84</v>
      </c>
    </row>
    <row r="291" s="2" customFormat="1" ht="16.5" customHeight="1">
      <c r="A291" s="39"/>
      <c r="B291" s="40"/>
      <c r="C291" s="219" t="s">
        <v>615</v>
      </c>
      <c r="D291" s="219" t="s">
        <v>166</v>
      </c>
      <c r="E291" s="220" t="s">
        <v>1560</v>
      </c>
      <c r="F291" s="221" t="s">
        <v>1561</v>
      </c>
      <c r="G291" s="222" t="s">
        <v>254</v>
      </c>
      <c r="H291" s="223">
        <v>3</v>
      </c>
      <c r="I291" s="224"/>
      <c r="J291" s="225">
        <f>ROUND(I291*H291,2)</f>
        <v>0</v>
      </c>
      <c r="K291" s="221" t="s">
        <v>1</v>
      </c>
      <c r="L291" s="45"/>
      <c r="M291" s="226" t="s">
        <v>1</v>
      </c>
      <c r="N291" s="227" t="s">
        <v>41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171</v>
      </c>
      <c r="AT291" s="230" t="s">
        <v>166</v>
      </c>
      <c r="AU291" s="230" t="s">
        <v>84</v>
      </c>
      <c r="AY291" s="18" t="s">
        <v>164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84</v>
      </c>
      <c r="BK291" s="231">
        <f>ROUND(I291*H291,2)</f>
        <v>0</v>
      </c>
      <c r="BL291" s="18" t="s">
        <v>171</v>
      </c>
      <c r="BM291" s="230" t="s">
        <v>1562</v>
      </c>
    </row>
    <row r="292" s="2" customFormat="1">
      <c r="A292" s="39"/>
      <c r="B292" s="40"/>
      <c r="C292" s="41"/>
      <c r="D292" s="232" t="s">
        <v>173</v>
      </c>
      <c r="E292" s="41"/>
      <c r="F292" s="233" t="s">
        <v>1561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173</v>
      </c>
      <c r="AU292" s="18" t="s">
        <v>84</v>
      </c>
    </row>
    <row r="293" s="2" customFormat="1" ht="16.5" customHeight="1">
      <c r="A293" s="39"/>
      <c r="B293" s="40"/>
      <c r="C293" s="219" t="s">
        <v>628</v>
      </c>
      <c r="D293" s="219" t="s">
        <v>166</v>
      </c>
      <c r="E293" s="220" t="s">
        <v>1563</v>
      </c>
      <c r="F293" s="221" t="s">
        <v>1564</v>
      </c>
      <c r="G293" s="222" t="s">
        <v>254</v>
      </c>
      <c r="H293" s="223">
        <v>1</v>
      </c>
      <c r="I293" s="224"/>
      <c r="J293" s="225">
        <f>ROUND(I293*H293,2)</f>
        <v>0</v>
      </c>
      <c r="K293" s="221" t="s">
        <v>1</v>
      </c>
      <c r="L293" s="45"/>
      <c r="M293" s="226" t="s">
        <v>1</v>
      </c>
      <c r="N293" s="227" t="s">
        <v>41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171</v>
      </c>
      <c r="AT293" s="230" t="s">
        <v>166</v>
      </c>
      <c r="AU293" s="230" t="s">
        <v>84</v>
      </c>
      <c r="AY293" s="18" t="s">
        <v>164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84</v>
      </c>
      <c r="BK293" s="231">
        <f>ROUND(I293*H293,2)</f>
        <v>0</v>
      </c>
      <c r="BL293" s="18" t="s">
        <v>171</v>
      </c>
      <c r="BM293" s="230" t="s">
        <v>1565</v>
      </c>
    </row>
    <row r="294" s="2" customFormat="1">
      <c r="A294" s="39"/>
      <c r="B294" s="40"/>
      <c r="C294" s="41"/>
      <c r="D294" s="232" t="s">
        <v>173</v>
      </c>
      <c r="E294" s="41"/>
      <c r="F294" s="233" t="s">
        <v>1564</v>
      </c>
      <c r="G294" s="41"/>
      <c r="H294" s="41"/>
      <c r="I294" s="234"/>
      <c r="J294" s="41"/>
      <c r="K294" s="41"/>
      <c r="L294" s="45"/>
      <c r="M294" s="235"/>
      <c r="N294" s="236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173</v>
      </c>
      <c r="AU294" s="18" t="s">
        <v>84</v>
      </c>
    </row>
    <row r="295" s="2" customFormat="1" ht="16.5" customHeight="1">
      <c r="A295" s="39"/>
      <c r="B295" s="40"/>
      <c r="C295" s="219" t="s">
        <v>634</v>
      </c>
      <c r="D295" s="219" t="s">
        <v>166</v>
      </c>
      <c r="E295" s="220" t="s">
        <v>1566</v>
      </c>
      <c r="F295" s="221" t="s">
        <v>1567</v>
      </c>
      <c r="G295" s="222" t="s">
        <v>254</v>
      </c>
      <c r="H295" s="223">
        <v>40</v>
      </c>
      <c r="I295" s="224"/>
      <c r="J295" s="225">
        <f>ROUND(I295*H295,2)</f>
        <v>0</v>
      </c>
      <c r="K295" s="221" t="s">
        <v>1</v>
      </c>
      <c r="L295" s="45"/>
      <c r="M295" s="226" t="s">
        <v>1</v>
      </c>
      <c r="N295" s="227" t="s">
        <v>41</v>
      </c>
      <c r="O295" s="92"/>
      <c r="P295" s="228">
        <f>O295*H295</f>
        <v>0</v>
      </c>
      <c r="Q295" s="228">
        <v>0.00017000000000000001</v>
      </c>
      <c r="R295" s="228">
        <f>Q295*H295</f>
        <v>0.0068000000000000005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171</v>
      </c>
      <c r="AT295" s="230" t="s">
        <v>166</v>
      </c>
      <c r="AU295" s="230" t="s">
        <v>84</v>
      </c>
      <c r="AY295" s="18" t="s">
        <v>164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84</v>
      </c>
      <c r="BK295" s="231">
        <f>ROUND(I295*H295,2)</f>
        <v>0</v>
      </c>
      <c r="BL295" s="18" t="s">
        <v>171</v>
      </c>
      <c r="BM295" s="230" t="s">
        <v>728</v>
      </c>
    </row>
    <row r="296" s="2" customFormat="1">
      <c r="A296" s="39"/>
      <c r="B296" s="40"/>
      <c r="C296" s="41"/>
      <c r="D296" s="232" t="s">
        <v>173</v>
      </c>
      <c r="E296" s="41"/>
      <c r="F296" s="233" t="s">
        <v>1567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173</v>
      </c>
      <c r="AU296" s="18" t="s">
        <v>84</v>
      </c>
    </row>
    <row r="297" s="2" customFormat="1" ht="16.5" customHeight="1">
      <c r="A297" s="39"/>
      <c r="B297" s="40"/>
      <c r="C297" s="219" t="s">
        <v>644</v>
      </c>
      <c r="D297" s="219" t="s">
        <v>166</v>
      </c>
      <c r="E297" s="220" t="s">
        <v>1568</v>
      </c>
      <c r="F297" s="221" t="s">
        <v>1569</v>
      </c>
      <c r="G297" s="222" t="s">
        <v>254</v>
      </c>
      <c r="H297" s="223">
        <v>9</v>
      </c>
      <c r="I297" s="224"/>
      <c r="J297" s="225">
        <f>ROUND(I297*H297,2)</f>
        <v>0</v>
      </c>
      <c r="K297" s="221" t="s">
        <v>1</v>
      </c>
      <c r="L297" s="45"/>
      <c r="M297" s="226" t="s">
        <v>1</v>
      </c>
      <c r="N297" s="227" t="s">
        <v>41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171</v>
      </c>
      <c r="AT297" s="230" t="s">
        <v>166</v>
      </c>
      <c r="AU297" s="230" t="s">
        <v>84</v>
      </c>
      <c r="AY297" s="18" t="s">
        <v>164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84</v>
      </c>
      <c r="BK297" s="231">
        <f>ROUND(I297*H297,2)</f>
        <v>0</v>
      </c>
      <c r="BL297" s="18" t="s">
        <v>171</v>
      </c>
      <c r="BM297" s="230" t="s">
        <v>741</v>
      </c>
    </row>
    <row r="298" s="2" customFormat="1">
      <c r="A298" s="39"/>
      <c r="B298" s="40"/>
      <c r="C298" s="41"/>
      <c r="D298" s="232" t="s">
        <v>173</v>
      </c>
      <c r="E298" s="41"/>
      <c r="F298" s="233" t="s">
        <v>1569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173</v>
      </c>
      <c r="AU298" s="18" t="s">
        <v>84</v>
      </c>
    </row>
    <row r="299" s="2" customFormat="1" ht="16.5" customHeight="1">
      <c r="A299" s="39"/>
      <c r="B299" s="40"/>
      <c r="C299" s="219" t="s">
        <v>650</v>
      </c>
      <c r="D299" s="219" t="s">
        <v>166</v>
      </c>
      <c r="E299" s="220" t="s">
        <v>1570</v>
      </c>
      <c r="F299" s="221" t="s">
        <v>1571</v>
      </c>
      <c r="G299" s="222" t="s">
        <v>169</v>
      </c>
      <c r="H299" s="223">
        <v>9</v>
      </c>
      <c r="I299" s="224"/>
      <c r="J299" s="225">
        <f>ROUND(I299*H299,2)</f>
        <v>0</v>
      </c>
      <c r="K299" s="221" t="s">
        <v>1</v>
      </c>
      <c r="L299" s="45"/>
      <c r="M299" s="226" t="s">
        <v>1</v>
      </c>
      <c r="N299" s="227" t="s">
        <v>41</v>
      </c>
      <c r="O299" s="92"/>
      <c r="P299" s="228">
        <f>O299*H299</f>
        <v>0</v>
      </c>
      <c r="Q299" s="228">
        <v>0.00084999999999999995</v>
      </c>
      <c r="R299" s="228">
        <f>Q299*H299</f>
        <v>0.0076499999999999997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171</v>
      </c>
      <c r="AT299" s="230" t="s">
        <v>166</v>
      </c>
      <c r="AU299" s="230" t="s">
        <v>84</v>
      </c>
      <c r="AY299" s="18" t="s">
        <v>164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84</v>
      </c>
      <c r="BK299" s="231">
        <f>ROUND(I299*H299,2)</f>
        <v>0</v>
      </c>
      <c r="BL299" s="18" t="s">
        <v>171</v>
      </c>
      <c r="BM299" s="230" t="s">
        <v>756</v>
      </c>
    </row>
    <row r="300" s="2" customFormat="1">
      <c r="A300" s="39"/>
      <c r="B300" s="40"/>
      <c r="C300" s="41"/>
      <c r="D300" s="232" t="s">
        <v>173</v>
      </c>
      <c r="E300" s="41"/>
      <c r="F300" s="233" t="s">
        <v>1571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173</v>
      </c>
      <c r="AU300" s="18" t="s">
        <v>84</v>
      </c>
    </row>
    <row r="301" s="2" customFormat="1" ht="24.15" customHeight="1">
      <c r="A301" s="39"/>
      <c r="B301" s="40"/>
      <c r="C301" s="219" t="s">
        <v>655</v>
      </c>
      <c r="D301" s="219" t="s">
        <v>166</v>
      </c>
      <c r="E301" s="220" t="s">
        <v>1572</v>
      </c>
      <c r="F301" s="221" t="s">
        <v>1573</v>
      </c>
      <c r="G301" s="222" t="s">
        <v>169</v>
      </c>
      <c r="H301" s="223">
        <v>2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41</v>
      </c>
      <c r="O301" s="92"/>
      <c r="P301" s="228">
        <f>O301*H301</f>
        <v>0</v>
      </c>
      <c r="Q301" s="228">
        <v>0.00164</v>
      </c>
      <c r="R301" s="228">
        <f>Q301*H301</f>
        <v>0.0032799999999999999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171</v>
      </c>
      <c r="AT301" s="230" t="s">
        <v>166</v>
      </c>
      <c r="AU301" s="230" t="s">
        <v>84</v>
      </c>
      <c r="AY301" s="18" t="s">
        <v>164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84</v>
      </c>
      <c r="BK301" s="231">
        <f>ROUND(I301*H301,2)</f>
        <v>0</v>
      </c>
      <c r="BL301" s="18" t="s">
        <v>171</v>
      </c>
      <c r="BM301" s="230" t="s">
        <v>772</v>
      </c>
    </row>
    <row r="302" s="2" customFormat="1">
      <c r="A302" s="39"/>
      <c r="B302" s="40"/>
      <c r="C302" s="41"/>
      <c r="D302" s="232" t="s">
        <v>173</v>
      </c>
      <c r="E302" s="41"/>
      <c r="F302" s="233" t="s">
        <v>1573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173</v>
      </c>
      <c r="AU302" s="18" t="s">
        <v>84</v>
      </c>
    </row>
    <row r="303" s="2" customFormat="1" ht="21.75" customHeight="1">
      <c r="A303" s="39"/>
      <c r="B303" s="40"/>
      <c r="C303" s="219" t="s">
        <v>661</v>
      </c>
      <c r="D303" s="219" t="s">
        <v>166</v>
      </c>
      <c r="E303" s="220" t="s">
        <v>1574</v>
      </c>
      <c r="F303" s="221" t="s">
        <v>1575</v>
      </c>
      <c r="G303" s="222" t="s">
        <v>169</v>
      </c>
      <c r="H303" s="223">
        <v>2</v>
      </c>
      <c r="I303" s="224"/>
      <c r="J303" s="225">
        <f>ROUND(I303*H303,2)</f>
        <v>0</v>
      </c>
      <c r="K303" s="221" t="s">
        <v>1</v>
      </c>
      <c r="L303" s="45"/>
      <c r="M303" s="226" t="s">
        <v>1</v>
      </c>
      <c r="N303" s="227" t="s">
        <v>41</v>
      </c>
      <c r="O303" s="92"/>
      <c r="P303" s="228">
        <f>O303*H303</f>
        <v>0</v>
      </c>
      <c r="Q303" s="228">
        <v>0.00164</v>
      </c>
      <c r="R303" s="228">
        <f>Q303*H303</f>
        <v>0.0032799999999999999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171</v>
      </c>
      <c r="AT303" s="230" t="s">
        <v>166</v>
      </c>
      <c r="AU303" s="230" t="s">
        <v>84</v>
      </c>
      <c r="AY303" s="18" t="s">
        <v>164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84</v>
      </c>
      <c r="BK303" s="231">
        <f>ROUND(I303*H303,2)</f>
        <v>0</v>
      </c>
      <c r="BL303" s="18" t="s">
        <v>171</v>
      </c>
      <c r="BM303" s="230" t="s">
        <v>1576</v>
      </c>
    </row>
    <row r="304" s="2" customFormat="1">
      <c r="A304" s="39"/>
      <c r="B304" s="40"/>
      <c r="C304" s="41"/>
      <c r="D304" s="232" t="s">
        <v>173</v>
      </c>
      <c r="E304" s="41"/>
      <c r="F304" s="233" t="s">
        <v>1575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173</v>
      </c>
      <c r="AU304" s="18" t="s">
        <v>84</v>
      </c>
    </row>
    <row r="305" s="2" customFormat="1" ht="16.5" customHeight="1">
      <c r="A305" s="39"/>
      <c r="B305" s="40"/>
      <c r="C305" s="219" t="s">
        <v>1577</v>
      </c>
      <c r="D305" s="219" t="s">
        <v>166</v>
      </c>
      <c r="E305" s="220" t="s">
        <v>1578</v>
      </c>
      <c r="F305" s="221" t="s">
        <v>1579</v>
      </c>
      <c r="G305" s="222" t="s">
        <v>169</v>
      </c>
      <c r="H305" s="223">
        <v>1</v>
      </c>
      <c r="I305" s="224"/>
      <c r="J305" s="225">
        <f>ROUND(I305*H305,2)</f>
        <v>0</v>
      </c>
      <c r="K305" s="221" t="s">
        <v>1</v>
      </c>
      <c r="L305" s="45"/>
      <c r="M305" s="226" t="s">
        <v>1</v>
      </c>
      <c r="N305" s="227" t="s">
        <v>41</v>
      </c>
      <c r="O305" s="92"/>
      <c r="P305" s="228">
        <f>O305*H305</f>
        <v>0</v>
      </c>
      <c r="Q305" s="228">
        <v>0.00172</v>
      </c>
      <c r="R305" s="228">
        <f>Q305*H305</f>
        <v>0.00172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171</v>
      </c>
      <c r="AT305" s="230" t="s">
        <v>166</v>
      </c>
      <c r="AU305" s="230" t="s">
        <v>84</v>
      </c>
      <c r="AY305" s="18" t="s">
        <v>164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84</v>
      </c>
      <c r="BK305" s="231">
        <f>ROUND(I305*H305,2)</f>
        <v>0</v>
      </c>
      <c r="BL305" s="18" t="s">
        <v>171</v>
      </c>
      <c r="BM305" s="230" t="s">
        <v>1580</v>
      </c>
    </row>
    <row r="306" s="2" customFormat="1">
      <c r="A306" s="39"/>
      <c r="B306" s="40"/>
      <c r="C306" s="41"/>
      <c r="D306" s="232" t="s">
        <v>173</v>
      </c>
      <c r="E306" s="41"/>
      <c r="F306" s="233" t="s">
        <v>1579</v>
      </c>
      <c r="G306" s="41"/>
      <c r="H306" s="41"/>
      <c r="I306" s="234"/>
      <c r="J306" s="41"/>
      <c r="K306" s="41"/>
      <c r="L306" s="45"/>
      <c r="M306" s="235"/>
      <c r="N306" s="236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173</v>
      </c>
      <c r="AU306" s="18" t="s">
        <v>84</v>
      </c>
    </row>
    <row r="307" s="2" customFormat="1" ht="16.5" customHeight="1">
      <c r="A307" s="39"/>
      <c r="B307" s="40"/>
      <c r="C307" s="219" t="s">
        <v>1461</v>
      </c>
      <c r="D307" s="219" t="s">
        <v>166</v>
      </c>
      <c r="E307" s="220" t="s">
        <v>1581</v>
      </c>
      <c r="F307" s="221" t="s">
        <v>1582</v>
      </c>
      <c r="G307" s="222" t="s">
        <v>169</v>
      </c>
      <c r="H307" s="223">
        <v>9</v>
      </c>
      <c r="I307" s="224"/>
      <c r="J307" s="225">
        <f>ROUND(I307*H307,2)</f>
        <v>0</v>
      </c>
      <c r="K307" s="221" t="s">
        <v>1</v>
      </c>
      <c r="L307" s="45"/>
      <c r="M307" s="226" t="s">
        <v>1</v>
      </c>
      <c r="N307" s="227" t="s">
        <v>41</v>
      </c>
      <c r="O307" s="92"/>
      <c r="P307" s="228">
        <f>O307*H307</f>
        <v>0</v>
      </c>
      <c r="Q307" s="228">
        <v>0.00020000000000000001</v>
      </c>
      <c r="R307" s="228">
        <f>Q307*H307</f>
        <v>0.0018000000000000002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171</v>
      </c>
      <c r="AT307" s="230" t="s">
        <v>166</v>
      </c>
      <c r="AU307" s="230" t="s">
        <v>84</v>
      </c>
      <c r="AY307" s="18" t="s">
        <v>164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84</v>
      </c>
      <c r="BK307" s="231">
        <f>ROUND(I307*H307,2)</f>
        <v>0</v>
      </c>
      <c r="BL307" s="18" t="s">
        <v>171</v>
      </c>
      <c r="BM307" s="230" t="s">
        <v>900</v>
      </c>
    </row>
    <row r="308" s="2" customFormat="1">
      <c r="A308" s="39"/>
      <c r="B308" s="40"/>
      <c r="C308" s="41"/>
      <c r="D308" s="232" t="s">
        <v>173</v>
      </c>
      <c r="E308" s="41"/>
      <c r="F308" s="233" t="s">
        <v>1582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173</v>
      </c>
      <c r="AU308" s="18" t="s">
        <v>84</v>
      </c>
    </row>
    <row r="309" s="2" customFormat="1" ht="16.5" customHeight="1">
      <c r="A309" s="39"/>
      <c r="B309" s="40"/>
      <c r="C309" s="219" t="s">
        <v>1583</v>
      </c>
      <c r="D309" s="219" t="s">
        <v>166</v>
      </c>
      <c r="E309" s="220" t="s">
        <v>1584</v>
      </c>
      <c r="F309" s="221" t="s">
        <v>1585</v>
      </c>
      <c r="G309" s="222" t="s">
        <v>169</v>
      </c>
      <c r="H309" s="223">
        <v>4</v>
      </c>
      <c r="I309" s="224"/>
      <c r="J309" s="225">
        <f>ROUND(I309*H309,2)</f>
        <v>0</v>
      </c>
      <c r="K309" s="221" t="s">
        <v>1</v>
      </c>
      <c r="L309" s="45"/>
      <c r="M309" s="226" t="s">
        <v>1</v>
      </c>
      <c r="N309" s="227" t="s">
        <v>41</v>
      </c>
      <c r="O309" s="92"/>
      <c r="P309" s="228">
        <f>O309*H309</f>
        <v>0</v>
      </c>
      <c r="Q309" s="228">
        <v>0.00069999999999999999</v>
      </c>
      <c r="R309" s="228">
        <f>Q309*H309</f>
        <v>0.0028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171</v>
      </c>
      <c r="AT309" s="230" t="s">
        <v>166</v>
      </c>
      <c r="AU309" s="230" t="s">
        <v>84</v>
      </c>
      <c r="AY309" s="18" t="s">
        <v>164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84</v>
      </c>
      <c r="BK309" s="231">
        <f>ROUND(I309*H309,2)</f>
        <v>0</v>
      </c>
      <c r="BL309" s="18" t="s">
        <v>171</v>
      </c>
      <c r="BM309" s="230" t="s">
        <v>1586</v>
      </c>
    </row>
    <row r="310" s="2" customFormat="1">
      <c r="A310" s="39"/>
      <c r="B310" s="40"/>
      <c r="C310" s="41"/>
      <c r="D310" s="232" t="s">
        <v>173</v>
      </c>
      <c r="E310" s="41"/>
      <c r="F310" s="233" t="s">
        <v>1585</v>
      </c>
      <c r="G310" s="41"/>
      <c r="H310" s="41"/>
      <c r="I310" s="234"/>
      <c r="J310" s="41"/>
      <c r="K310" s="41"/>
      <c r="L310" s="45"/>
      <c r="M310" s="235"/>
      <c r="N310" s="236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173</v>
      </c>
      <c r="AU310" s="18" t="s">
        <v>84</v>
      </c>
    </row>
    <row r="311" s="2" customFormat="1" ht="21.75" customHeight="1">
      <c r="A311" s="39"/>
      <c r="B311" s="40"/>
      <c r="C311" s="219" t="s">
        <v>1464</v>
      </c>
      <c r="D311" s="219" t="s">
        <v>166</v>
      </c>
      <c r="E311" s="220" t="s">
        <v>1587</v>
      </c>
      <c r="F311" s="221" t="s">
        <v>1588</v>
      </c>
      <c r="G311" s="222" t="s">
        <v>281</v>
      </c>
      <c r="H311" s="223">
        <v>0.437</v>
      </c>
      <c r="I311" s="224"/>
      <c r="J311" s="225">
        <f>ROUND(I311*H311,2)</f>
        <v>0</v>
      </c>
      <c r="K311" s="221" t="s">
        <v>1</v>
      </c>
      <c r="L311" s="45"/>
      <c r="M311" s="226" t="s">
        <v>1</v>
      </c>
      <c r="N311" s="227" t="s">
        <v>41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171</v>
      </c>
      <c r="AT311" s="230" t="s">
        <v>166</v>
      </c>
      <c r="AU311" s="230" t="s">
        <v>84</v>
      </c>
      <c r="AY311" s="18" t="s">
        <v>164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84</v>
      </c>
      <c r="BK311" s="231">
        <f>ROUND(I311*H311,2)</f>
        <v>0</v>
      </c>
      <c r="BL311" s="18" t="s">
        <v>171</v>
      </c>
      <c r="BM311" s="230" t="s">
        <v>1589</v>
      </c>
    </row>
    <row r="312" s="2" customFormat="1">
      <c r="A312" s="39"/>
      <c r="B312" s="40"/>
      <c r="C312" s="41"/>
      <c r="D312" s="232" t="s">
        <v>173</v>
      </c>
      <c r="E312" s="41"/>
      <c r="F312" s="233" t="s">
        <v>1588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173</v>
      </c>
      <c r="AU312" s="18" t="s">
        <v>84</v>
      </c>
    </row>
    <row r="313" s="2" customFormat="1" ht="16.5" customHeight="1">
      <c r="A313" s="39"/>
      <c r="B313" s="40"/>
      <c r="C313" s="219" t="s">
        <v>667</v>
      </c>
      <c r="D313" s="219" t="s">
        <v>166</v>
      </c>
      <c r="E313" s="220" t="s">
        <v>1590</v>
      </c>
      <c r="F313" s="221" t="s">
        <v>1591</v>
      </c>
      <c r="G313" s="222" t="s">
        <v>1592</v>
      </c>
      <c r="H313" s="223">
        <v>1</v>
      </c>
      <c r="I313" s="224"/>
      <c r="J313" s="225">
        <f>ROUND(I313*H313,2)</f>
        <v>0</v>
      </c>
      <c r="K313" s="221" t="s">
        <v>1</v>
      </c>
      <c r="L313" s="45"/>
      <c r="M313" s="226" t="s">
        <v>1</v>
      </c>
      <c r="N313" s="227" t="s">
        <v>41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171</v>
      </c>
      <c r="AT313" s="230" t="s">
        <v>166</v>
      </c>
      <c r="AU313" s="230" t="s">
        <v>84</v>
      </c>
      <c r="AY313" s="18" t="s">
        <v>164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84</v>
      </c>
      <c r="BK313" s="231">
        <f>ROUND(I313*H313,2)</f>
        <v>0</v>
      </c>
      <c r="BL313" s="18" t="s">
        <v>171</v>
      </c>
      <c r="BM313" s="230" t="s">
        <v>1593</v>
      </c>
    </row>
    <row r="314" s="2" customFormat="1">
      <c r="A314" s="39"/>
      <c r="B314" s="40"/>
      <c r="C314" s="41"/>
      <c r="D314" s="232" t="s">
        <v>173</v>
      </c>
      <c r="E314" s="41"/>
      <c r="F314" s="233" t="s">
        <v>1591</v>
      </c>
      <c r="G314" s="41"/>
      <c r="H314" s="41"/>
      <c r="I314" s="234"/>
      <c r="J314" s="41"/>
      <c r="K314" s="41"/>
      <c r="L314" s="45"/>
      <c r="M314" s="235"/>
      <c r="N314" s="236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173</v>
      </c>
      <c r="AU314" s="18" t="s">
        <v>84</v>
      </c>
    </row>
    <row r="315" s="12" customFormat="1" ht="25.92" customHeight="1">
      <c r="A315" s="12"/>
      <c r="B315" s="203"/>
      <c r="C315" s="204"/>
      <c r="D315" s="205" t="s">
        <v>75</v>
      </c>
      <c r="E315" s="206" t="s">
        <v>1594</v>
      </c>
      <c r="F315" s="206" t="s">
        <v>1595</v>
      </c>
      <c r="G315" s="204"/>
      <c r="H315" s="204"/>
      <c r="I315" s="207"/>
      <c r="J315" s="208">
        <f>BK315</f>
        <v>0</v>
      </c>
      <c r="K315" s="204"/>
      <c r="L315" s="209"/>
      <c r="M315" s="210"/>
      <c r="N315" s="211"/>
      <c r="O315" s="211"/>
      <c r="P315" s="212">
        <f>SUM(P316:P321)</f>
        <v>0</v>
      </c>
      <c r="Q315" s="211"/>
      <c r="R315" s="212">
        <f>SUM(R316:R321)</f>
        <v>0.072000000000000008</v>
      </c>
      <c r="S315" s="211"/>
      <c r="T315" s="213">
        <f>SUM(T316:T321)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84</v>
      </c>
      <c r="AT315" s="215" t="s">
        <v>75</v>
      </c>
      <c r="AU315" s="215" t="s">
        <v>76</v>
      </c>
      <c r="AY315" s="214" t="s">
        <v>164</v>
      </c>
      <c r="BK315" s="216">
        <f>SUM(BK316:BK321)</f>
        <v>0</v>
      </c>
    </row>
    <row r="316" s="2" customFormat="1" ht="16.5" customHeight="1">
      <c r="A316" s="39"/>
      <c r="B316" s="40"/>
      <c r="C316" s="219" t="s">
        <v>1467</v>
      </c>
      <c r="D316" s="219" t="s">
        <v>166</v>
      </c>
      <c r="E316" s="220" t="s">
        <v>1596</v>
      </c>
      <c r="F316" s="221" t="s">
        <v>1597</v>
      </c>
      <c r="G316" s="222" t="s">
        <v>254</v>
      </c>
      <c r="H316" s="223">
        <v>1</v>
      </c>
      <c r="I316" s="224"/>
      <c r="J316" s="225">
        <f>ROUND(I316*H316,2)</f>
        <v>0</v>
      </c>
      <c r="K316" s="221" t="s">
        <v>1</v>
      </c>
      <c r="L316" s="45"/>
      <c r="M316" s="226" t="s">
        <v>1</v>
      </c>
      <c r="N316" s="227" t="s">
        <v>41</v>
      </c>
      <c r="O316" s="92"/>
      <c r="P316" s="228">
        <f>O316*H316</f>
        <v>0</v>
      </c>
      <c r="Q316" s="228">
        <v>0.0060000000000000001</v>
      </c>
      <c r="R316" s="228">
        <f>Q316*H316</f>
        <v>0.0060000000000000001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171</v>
      </c>
      <c r="AT316" s="230" t="s">
        <v>166</v>
      </c>
      <c r="AU316" s="230" t="s">
        <v>84</v>
      </c>
      <c r="AY316" s="18" t="s">
        <v>164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84</v>
      </c>
      <c r="BK316" s="231">
        <f>ROUND(I316*H316,2)</f>
        <v>0</v>
      </c>
      <c r="BL316" s="18" t="s">
        <v>171</v>
      </c>
      <c r="BM316" s="230" t="s">
        <v>1598</v>
      </c>
    </row>
    <row r="317" s="2" customFormat="1">
      <c r="A317" s="39"/>
      <c r="B317" s="40"/>
      <c r="C317" s="41"/>
      <c r="D317" s="232" t="s">
        <v>173</v>
      </c>
      <c r="E317" s="41"/>
      <c r="F317" s="233" t="s">
        <v>1597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173</v>
      </c>
      <c r="AU317" s="18" t="s">
        <v>84</v>
      </c>
    </row>
    <row r="318" s="2" customFormat="1" ht="16.5" customHeight="1">
      <c r="A318" s="39"/>
      <c r="B318" s="40"/>
      <c r="C318" s="219" t="s">
        <v>1599</v>
      </c>
      <c r="D318" s="219" t="s">
        <v>166</v>
      </c>
      <c r="E318" s="220" t="s">
        <v>1600</v>
      </c>
      <c r="F318" s="221" t="s">
        <v>1601</v>
      </c>
      <c r="G318" s="222" t="s">
        <v>254</v>
      </c>
      <c r="H318" s="223">
        <v>6</v>
      </c>
      <c r="I318" s="224"/>
      <c r="J318" s="225">
        <f>ROUND(I318*H318,2)</f>
        <v>0</v>
      </c>
      <c r="K318" s="221" t="s">
        <v>1</v>
      </c>
      <c r="L318" s="45"/>
      <c r="M318" s="226" t="s">
        <v>1</v>
      </c>
      <c r="N318" s="227" t="s">
        <v>41</v>
      </c>
      <c r="O318" s="92"/>
      <c r="P318" s="228">
        <f>O318*H318</f>
        <v>0</v>
      </c>
      <c r="Q318" s="228">
        <v>0.010999999999999999</v>
      </c>
      <c r="R318" s="228">
        <f>Q318*H318</f>
        <v>0.066000000000000003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171</v>
      </c>
      <c r="AT318" s="230" t="s">
        <v>166</v>
      </c>
      <c r="AU318" s="230" t="s">
        <v>84</v>
      </c>
      <c r="AY318" s="18" t="s">
        <v>164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84</v>
      </c>
      <c r="BK318" s="231">
        <f>ROUND(I318*H318,2)</f>
        <v>0</v>
      </c>
      <c r="BL318" s="18" t="s">
        <v>171</v>
      </c>
      <c r="BM318" s="230" t="s">
        <v>1602</v>
      </c>
    </row>
    <row r="319" s="2" customFormat="1">
      <c r="A319" s="39"/>
      <c r="B319" s="40"/>
      <c r="C319" s="41"/>
      <c r="D319" s="232" t="s">
        <v>173</v>
      </c>
      <c r="E319" s="41"/>
      <c r="F319" s="233" t="s">
        <v>1601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173</v>
      </c>
      <c r="AU319" s="18" t="s">
        <v>84</v>
      </c>
    </row>
    <row r="320" s="2" customFormat="1" ht="21.75" customHeight="1">
      <c r="A320" s="39"/>
      <c r="B320" s="40"/>
      <c r="C320" s="219" t="s">
        <v>1470</v>
      </c>
      <c r="D320" s="219" t="s">
        <v>166</v>
      </c>
      <c r="E320" s="220" t="s">
        <v>1603</v>
      </c>
      <c r="F320" s="221" t="s">
        <v>1604</v>
      </c>
      <c r="G320" s="222" t="s">
        <v>281</v>
      </c>
      <c r="H320" s="223">
        <v>0.071999999999999995</v>
      </c>
      <c r="I320" s="224"/>
      <c r="J320" s="225">
        <f>ROUND(I320*H320,2)</f>
        <v>0</v>
      </c>
      <c r="K320" s="221" t="s">
        <v>1</v>
      </c>
      <c r="L320" s="45"/>
      <c r="M320" s="226" t="s">
        <v>1</v>
      </c>
      <c r="N320" s="227" t="s">
        <v>41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171</v>
      </c>
      <c r="AT320" s="230" t="s">
        <v>166</v>
      </c>
      <c r="AU320" s="230" t="s">
        <v>84</v>
      </c>
      <c r="AY320" s="18" t="s">
        <v>164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84</v>
      </c>
      <c r="BK320" s="231">
        <f>ROUND(I320*H320,2)</f>
        <v>0</v>
      </c>
      <c r="BL320" s="18" t="s">
        <v>171</v>
      </c>
      <c r="BM320" s="230" t="s">
        <v>780</v>
      </c>
    </row>
    <row r="321" s="2" customFormat="1">
      <c r="A321" s="39"/>
      <c r="B321" s="40"/>
      <c r="C321" s="41"/>
      <c r="D321" s="232" t="s">
        <v>173</v>
      </c>
      <c r="E321" s="41"/>
      <c r="F321" s="233" t="s">
        <v>1604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173</v>
      </c>
      <c r="AU321" s="18" t="s">
        <v>84</v>
      </c>
    </row>
    <row r="322" s="12" customFormat="1" ht="25.92" customHeight="1">
      <c r="A322" s="12"/>
      <c r="B322" s="203"/>
      <c r="C322" s="204"/>
      <c r="D322" s="205" t="s">
        <v>75</v>
      </c>
      <c r="E322" s="206" t="s">
        <v>1605</v>
      </c>
      <c r="F322" s="206" t="s">
        <v>1606</v>
      </c>
      <c r="G322" s="204"/>
      <c r="H322" s="204"/>
      <c r="I322" s="207"/>
      <c r="J322" s="208">
        <f>BK322</f>
        <v>0</v>
      </c>
      <c r="K322" s="204"/>
      <c r="L322" s="209"/>
      <c r="M322" s="210"/>
      <c r="N322" s="211"/>
      <c r="O322" s="211"/>
      <c r="P322" s="212">
        <f>SUM(P323:P334)</f>
        <v>0</v>
      </c>
      <c r="Q322" s="211"/>
      <c r="R322" s="212">
        <f>SUM(R323:R334)</f>
        <v>0</v>
      </c>
      <c r="S322" s="211"/>
      <c r="T322" s="213">
        <f>SUM(T323:T334)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4" t="s">
        <v>84</v>
      </c>
      <c r="AT322" s="215" t="s">
        <v>75</v>
      </c>
      <c r="AU322" s="215" t="s">
        <v>76</v>
      </c>
      <c r="AY322" s="214" t="s">
        <v>164</v>
      </c>
      <c r="BK322" s="216">
        <f>SUM(BK323:BK334)</f>
        <v>0</v>
      </c>
    </row>
    <row r="323" s="2" customFormat="1" ht="21.75" customHeight="1">
      <c r="A323" s="39"/>
      <c r="B323" s="40"/>
      <c r="C323" s="219" t="s">
        <v>1607</v>
      </c>
      <c r="D323" s="219" t="s">
        <v>166</v>
      </c>
      <c r="E323" s="220" t="s">
        <v>1608</v>
      </c>
      <c r="F323" s="221" t="s">
        <v>1609</v>
      </c>
      <c r="G323" s="222" t="s">
        <v>281</v>
      </c>
      <c r="H323" s="223">
        <v>2.581</v>
      </c>
      <c r="I323" s="224"/>
      <c r="J323" s="225">
        <f>ROUND(I323*H323,2)</f>
        <v>0</v>
      </c>
      <c r="K323" s="221" t="s">
        <v>1</v>
      </c>
      <c r="L323" s="45"/>
      <c r="M323" s="226" t="s">
        <v>1</v>
      </c>
      <c r="N323" s="227" t="s">
        <v>41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171</v>
      </c>
      <c r="AT323" s="230" t="s">
        <v>166</v>
      </c>
      <c r="AU323" s="230" t="s">
        <v>84</v>
      </c>
      <c r="AY323" s="18" t="s">
        <v>164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84</v>
      </c>
      <c r="BK323" s="231">
        <f>ROUND(I323*H323,2)</f>
        <v>0</v>
      </c>
      <c r="BL323" s="18" t="s">
        <v>171</v>
      </c>
      <c r="BM323" s="230" t="s">
        <v>792</v>
      </c>
    </row>
    <row r="324" s="2" customFormat="1">
      <c r="A324" s="39"/>
      <c r="B324" s="40"/>
      <c r="C324" s="41"/>
      <c r="D324" s="232" t="s">
        <v>173</v>
      </c>
      <c r="E324" s="41"/>
      <c r="F324" s="233" t="s">
        <v>1609</v>
      </c>
      <c r="G324" s="41"/>
      <c r="H324" s="41"/>
      <c r="I324" s="234"/>
      <c r="J324" s="41"/>
      <c r="K324" s="41"/>
      <c r="L324" s="45"/>
      <c r="M324" s="235"/>
      <c r="N324" s="236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173</v>
      </c>
      <c r="AU324" s="18" t="s">
        <v>84</v>
      </c>
    </row>
    <row r="325" s="2" customFormat="1" ht="21.75" customHeight="1">
      <c r="A325" s="39"/>
      <c r="B325" s="40"/>
      <c r="C325" s="219" t="s">
        <v>1473</v>
      </c>
      <c r="D325" s="219" t="s">
        <v>166</v>
      </c>
      <c r="E325" s="220" t="s">
        <v>1610</v>
      </c>
      <c r="F325" s="221" t="s">
        <v>1611</v>
      </c>
      <c r="G325" s="222" t="s">
        <v>281</v>
      </c>
      <c r="H325" s="223">
        <v>2.581</v>
      </c>
      <c r="I325" s="224"/>
      <c r="J325" s="225">
        <f>ROUND(I325*H325,2)</f>
        <v>0</v>
      </c>
      <c r="K325" s="221" t="s">
        <v>1</v>
      </c>
      <c r="L325" s="45"/>
      <c r="M325" s="226" t="s">
        <v>1</v>
      </c>
      <c r="N325" s="227" t="s">
        <v>41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171</v>
      </c>
      <c r="AT325" s="230" t="s">
        <v>166</v>
      </c>
      <c r="AU325" s="230" t="s">
        <v>84</v>
      </c>
      <c r="AY325" s="18" t="s">
        <v>164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84</v>
      </c>
      <c r="BK325" s="231">
        <f>ROUND(I325*H325,2)</f>
        <v>0</v>
      </c>
      <c r="BL325" s="18" t="s">
        <v>171</v>
      </c>
      <c r="BM325" s="230" t="s">
        <v>805</v>
      </c>
    </row>
    <row r="326" s="2" customFormat="1">
      <c r="A326" s="39"/>
      <c r="B326" s="40"/>
      <c r="C326" s="41"/>
      <c r="D326" s="232" t="s">
        <v>173</v>
      </c>
      <c r="E326" s="41"/>
      <c r="F326" s="233" t="s">
        <v>1611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173</v>
      </c>
      <c r="AU326" s="18" t="s">
        <v>84</v>
      </c>
    </row>
    <row r="327" s="2" customFormat="1" ht="16.5" customHeight="1">
      <c r="A327" s="39"/>
      <c r="B327" s="40"/>
      <c r="C327" s="219" t="s">
        <v>1612</v>
      </c>
      <c r="D327" s="219" t="s">
        <v>166</v>
      </c>
      <c r="E327" s="220" t="s">
        <v>1613</v>
      </c>
      <c r="F327" s="221" t="s">
        <v>1614</v>
      </c>
      <c r="G327" s="222" t="s">
        <v>281</v>
      </c>
      <c r="H327" s="223">
        <v>25.809000000000001</v>
      </c>
      <c r="I327" s="224"/>
      <c r="J327" s="225">
        <f>ROUND(I327*H327,2)</f>
        <v>0</v>
      </c>
      <c r="K327" s="221" t="s">
        <v>1</v>
      </c>
      <c r="L327" s="45"/>
      <c r="M327" s="226" t="s">
        <v>1</v>
      </c>
      <c r="N327" s="227" t="s">
        <v>41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171</v>
      </c>
      <c r="AT327" s="230" t="s">
        <v>166</v>
      </c>
      <c r="AU327" s="230" t="s">
        <v>84</v>
      </c>
      <c r="AY327" s="18" t="s">
        <v>164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84</v>
      </c>
      <c r="BK327" s="231">
        <f>ROUND(I327*H327,2)</f>
        <v>0</v>
      </c>
      <c r="BL327" s="18" t="s">
        <v>171</v>
      </c>
      <c r="BM327" s="230" t="s">
        <v>1615</v>
      </c>
    </row>
    <row r="328" s="2" customFormat="1">
      <c r="A328" s="39"/>
      <c r="B328" s="40"/>
      <c r="C328" s="41"/>
      <c r="D328" s="232" t="s">
        <v>173</v>
      </c>
      <c r="E328" s="41"/>
      <c r="F328" s="233" t="s">
        <v>1614</v>
      </c>
      <c r="G328" s="41"/>
      <c r="H328" s="41"/>
      <c r="I328" s="234"/>
      <c r="J328" s="41"/>
      <c r="K328" s="41"/>
      <c r="L328" s="45"/>
      <c r="M328" s="235"/>
      <c r="N328" s="236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173</v>
      </c>
      <c r="AU328" s="18" t="s">
        <v>84</v>
      </c>
    </row>
    <row r="329" s="2" customFormat="1" ht="16.5" customHeight="1">
      <c r="A329" s="39"/>
      <c r="B329" s="40"/>
      <c r="C329" s="219" t="s">
        <v>1476</v>
      </c>
      <c r="D329" s="219" t="s">
        <v>166</v>
      </c>
      <c r="E329" s="220" t="s">
        <v>1616</v>
      </c>
      <c r="F329" s="221" t="s">
        <v>1617</v>
      </c>
      <c r="G329" s="222" t="s">
        <v>281</v>
      </c>
      <c r="H329" s="223">
        <v>2.581</v>
      </c>
      <c r="I329" s="224"/>
      <c r="J329" s="225">
        <f>ROUND(I329*H329,2)</f>
        <v>0</v>
      </c>
      <c r="K329" s="221" t="s">
        <v>1</v>
      </c>
      <c r="L329" s="45"/>
      <c r="M329" s="226" t="s">
        <v>1</v>
      </c>
      <c r="N329" s="227" t="s">
        <v>41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171</v>
      </c>
      <c r="AT329" s="230" t="s">
        <v>166</v>
      </c>
      <c r="AU329" s="230" t="s">
        <v>84</v>
      </c>
      <c r="AY329" s="18" t="s">
        <v>164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84</v>
      </c>
      <c r="BK329" s="231">
        <f>ROUND(I329*H329,2)</f>
        <v>0</v>
      </c>
      <c r="BL329" s="18" t="s">
        <v>171</v>
      </c>
      <c r="BM329" s="230" t="s">
        <v>1618</v>
      </c>
    </row>
    <row r="330" s="2" customFormat="1">
      <c r="A330" s="39"/>
      <c r="B330" s="40"/>
      <c r="C330" s="41"/>
      <c r="D330" s="232" t="s">
        <v>173</v>
      </c>
      <c r="E330" s="41"/>
      <c r="F330" s="233" t="s">
        <v>1617</v>
      </c>
      <c r="G330" s="41"/>
      <c r="H330" s="41"/>
      <c r="I330" s="234"/>
      <c r="J330" s="41"/>
      <c r="K330" s="41"/>
      <c r="L330" s="45"/>
      <c r="M330" s="235"/>
      <c r="N330" s="236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173</v>
      </c>
      <c r="AU330" s="18" t="s">
        <v>84</v>
      </c>
    </row>
    <row r="331" s="2" customFormat="1" ht="16.5" customHeight="1">
      <c r="A331" s="39"/>
      <c r="B331" s="40"/>
      <c r="C331" s="219" t="s">
        <v>1619</v>
      </c>
      <c r="D331" s="219" t="s">
        <v>166</v>
      </c>
      <c r="E331" s="220" t="s">
        <v>1620</v>
      </c>
      <c r="F331" s="221" t="s">
        <v>1621</v>
      </c>
      <c r="G331" s="222" t="s">
        <v>281</v>
      </c>
      <c r="H331" s="223">
        <v>25.809000000000001</v>
      </c>
      <c r="I331" s="224"/>
      <c r="J331" s="225">
        <f>ROUND(I331*H331,2)</f>
        <v>0</v>
      </c>
      <c r="K331" s="221" t="s">
        <v>1</v>
      </c>
      <c r="L331" s="45"/>
      <c r="M331" s="226" t="s">
        <v>1</v>
      </c>
      <c r="N331" s="227" t="s">
        <v>41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171</v>
      </c>
      <c r="AT331" s="230" t="s">
        <v>166</v>
      </c>
      <c r="AU331" s="230" t="s">
        <v>84</v>
      </c>
      <c r="AY331" s="18" t="s">
        <v>164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84</v>
      </c>
      <c r="BK331" s="231">
        <f>ROUND(I331*H331,2)</f>
        <v>0</v>
      </c>
      <c r="BL331" s="18" t="s">
        <v>171</v>
      </c>
      <c r="BM331" s="230" t="s">
        <v>1622</v>
      </c>
    </row>
    <row r="332" s="2" customFormat="1">
      <c r="A332" s="39"/>
      <c r="B332" s="40"/>
      <c r="C332" s="41"/>
      <c r="D332" s="232" t="s">
        <v>173</v>
      </c>
      <c r="E332" s="41"/>
      <c r="F332" s="233" t="s">
        <v>1621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173</v>
      </c>
      <c r="AU332" s="18" t="s">
        <v>84</v>
      </c>
    </row>
    <row r="333" s="2" customFormat="1" ht="16.5" customHeight="1">
      <c r="A333" s="39"/>
      <c r="B333" s="40"/>
      <c r="C333" s="219" t="s">
        <v>1479</v>
      </c>
      <c r="D333" s="219" t="s">
        <v>166</v>
      </c>
      <c r="E333" s="220" t="s">
        <v>1623</v>
      </c>
      <c r="F333" s="221" t="s">
        <v>1624</v>
      </c>
      <c r="G333" s="222" t="s">
        <v>281</v>
      </c>
      <c r="H333" s="223">
        <v>2.581</v>
      </c>
      <c r="I333" s="224"/>
      <c r="J333" s="225">
        <f>ROUND(I333*H333,2)</f>
        <v>0</v>
      </c>
      <c r="K333" s="221" t="s">
        <v>1</v>
      </c>
      <c r="L333" s="45"/>
      <c r="M333" s="226" t="s">
        <v>1</v>
      </c>
      <c r="N333" s="227" t="s">
        <v>41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171</v>
      </c>
      <c r="AT333" s="230" t="s">
        <v>166</v>
      </c>
      <c r="AU333" s="230" t="s">
        <v>84</v>
      </c>
      <c r="AY333" s="18" t="s">
        <v>164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84</v>
      </c>
      <c r="BK333" s="231">
        <f>ROUND(I333*H333,2)</f>
        <v>0</v>
      </c>
      <c r="BL333" s="18" t="s">
        <v>171</v>
      </c>
      <c r="BM333" s="230" t="s">
        <v>1625</v>
      </c>
    </row>
    <row r="334" s="2" customFormat="1">
      <c r="A334" s="39"/>
      <c r="B334" s="40"/>
      <c r="C334" s="41"/>
      <c r="D334" s="232" t="s">
        <v>173</v>
      </c>
      <c r="E334" s="41"/>
      <c r="F334" s="233" t="s">
        <v>1624</v>
      </c>
      <c r="G334" s="41"/>
      <c r="H334" s="41"/>
      <c r="I334" s="234"/>
      <c r="J334" s="41"/>
      <c r="K334" s="41"/>
      <c r="L334" s="45"/>
      <c r="M334" s="293"/>
      <c r="N334" s="294"/>
      <c r="O334" s="295"/>
      <c r="P334" s="295"/>
      <c r="Q334" s="295"/>
      <c r="R334" s="295"/>
      <c r="S334" s="295"/>
      <c r="T334" s="29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173</v>
      </c>
      <c r="AU334" s="18" t="s">
        <v>84</v>
      </c>
    </row>
    <row r="335" s="2" customFormat="1" ht="6.96" customHeight="1">
      <c r="A335" s="39"/>
      <c r="B335" s="67"/>
      <c r="C335" s="68"/>
      <c r="D335" s="68"/>
      <c r="E335" s="68"/>
      <c r="F335" s="68"/>
      <c r="G335" s="68"/>
      <c r="H335" s="68"/>
      <c r="I335" s="68"/>
      <c r="J335" s="68"/>
      <c r="K335" s="68"/>
      <c r="L335" s="45"/>
      <c r="M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</row>
  </sheetData>
  <sheetProtection sheet="1" autoFilter="0" formatColumns="0" formatRows="0" objects="1" scenarios="1" spinCount="100000" saltValue="QKvwm0w7RUehomINcV2OohgaYtIN2vIa/zaYw9K63UzcEgT72jF/CJGf3ot2J2APoFNSMjjSmxGFcS7074dKKQ==" hashValue="Lw5y5JmUVZ07Yzv+MAwUM2nYEEsCABW2P49M8R5JnFX0h6W6qrA9QQrjW7zUDSY7X2dN+z0Aq6HskfLWlDAjGQ==" algorithmName="SHA-512" password="CC35"/>
  <autoFilter ref="C123:K33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ROUND((SUM(BE117:BE144)),  2)</f>
        <v>0</v>
      </c>
      <c r="G33" s="39"/>
      <c r="H33" s="39"/>
      <c r="I33" s="156">
        <v>0.20999999999999999</v>
      </c>
      <c r="J33" s="155">
        <f>ROUND(((SUM(BE117:BE144))*I33),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ROUND((SUM(BF117:BF144)),  2)</f>
        <v>0</v>
      </c>
      <c r="G34" s="39"/>
      <c r="H34" s="39"/>
      <c r="I34" s="156">
        <v>0.12</v>
      </c>
      <c r="J34" s="155">
        <f>ROUND(((SUM(BF117:BF144))*I34),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ROUND((SUM(BG117:BG144)),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ROUND((SUM(BH117:BH144)),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ROUND((SUM(BI117:BI144)),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D.1.2.2 - Plynová odběrná zařízení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1627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149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ZŠ Mařádkova - hala - rekonstrukce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D.1.2.2 - Plynová odběrná zařízení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Mařádkova 518/15, Předměstí, 746 01 Opava</v>
      </c>
      <c r="G111" s="41"/>
      <c r="H111" s="41"/>
      <c r="I111" s="33" t="s">
        <v>22</v>
      </c>
      <c r="J111" s="80" t="str">
        <f>IF(J12="","",J12)</f>
        <v>26. 1. 2026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40.05" customHeight="1">
      <c r="A113" s="39"/>
      <c r="B113" s="40"/>
      <c r="C113" s="33" t="s">
        <v>24</v>
      </c>
      <c r="D113" s="41"/>
      <c r="E113" s="41"/>
      <c r="F113" s="28" t="str">
        <f>E15</f>
        <v>Statutární město Opava</v>
      </c>
      <c r="G113" s="41"/>
      <c r="H113" s="41"/>
      <c r="I113" s="33" t="s">
        <v>30</v>
      </c>
      <c r="J113" s="37" t="str">
        <f>E21</f>
        <v>ARCHITEKTONICKÁ KANCELÁŘ CHVÁTAL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192"/>
      <c r="B116" s="193"/>
      <c r="C116" s="194" t="s">
        <v>150</v>
      </c>
      <c r="D116" s="195" t="s">
        <v>61</v>
      </c>
      <c r="E116" s="195" t="s">
        <v>57</v>
      </c>
      <c r="F116" s="195" t="s">
        <v>58</v>
      </c>
      <c r="G116" s="195" t="s">
        <v>151</v>
      </c>
      <c r="H116" s="195" t="s">
        <v>152</v>
      </c>
      <c r="I116" s="195" t="s">
        <v>153</v>
      </c>
      <c r="J116" s="195" t="s">
        <v>122</v>
      </c>
      <c r="K116" s="196" t="s">
        <v>154</v>
      </c>
      <c r="L116" s="197"/>
      <c r="M116" s="101" t="s">
        <v>1</v>
      </c>
      <c r="N116" s="102" t="s">
        <v>40</v>
      </c>
      <c r="O116" s="102" t="s">
        <v>155</v>
      </c>
      <c r="P116" s="102" t="s">
        <v>156</v>
      </c>
      <c r="Q116" s="102" t="s">
        <v>157</v>
      </c>
      <c r="R116" s="102" t="s">
        <v>158</v>
      </c>
      <c r="S116" s="102" t="s">
        <v>159</v>
      </c>
      <c r="T116" s="103" t="s">
        <v>160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9"/>
      <c r="B117" s="40"/>
      <c r="C117" s="108" t="s">
        <v>161</v>
      </c>
      <c r="D117" s="41"/>
      <c r="E117" s="41"/>
      <c r="F117" s="41"/>
      <c r="G117" s="41"/>
      <c r="H117" s="41"/>
      <c r="I117" s="41"/>
      <c r="J117" s="198">
        <f>BK117</f>
        <v>0</v>
      </c>
      <c r="K117" s="41"/>
      <c r="L117" s="45"/>
      <c r="M117" s="104"/>
      <c r="N117" s="199"/>
      <c r="O117" s="105"/>
      <c r="P117" s="200">
        <f>P118</f>
        <v>0</v>
      </c>
      <c r="Q117" s="105"/>
      <c r="R117" s="200">
        <f>R118</f>
        <v>0</v>
      </c>
      <c r="S117" s="105"/>
      <c r="T117" s="20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124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75</v>
      </c>
      <c r="E118" s="206" t="s">
        <v>1628</v>
      </c>
      <c r="F118" s="206" t="s">
        <v>1629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SUM(P119:P144)</f>
        <v>0</v>
      </c>
      <c r="Q118" s="211"/>
      <c r="R118" s="212">
        <f>SUM(R119:R144)</f>
        <v>0</v>
      </c>
      <c r="S118" s="211"/>
      <c r="T118" s="213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84</v>
      </c>
      <c r="AT118" s="215" t="s">
        <v>75</v>
      </c>
      <c r="AU118" s="215" t="s">
        <v>76</v>
      </c>
      <c r="AY118" s="214" t="s">
        <v>164</v>
      </c>
      <c r="BK118" s="216">
        <f>SUM(BK119:BK144)</f>
        <v>0</v>
      </c>
    </row>
    <row r="119" s="2" customFormat="1" ht="24.15" customHeight="1">
      <c r="A119" s="39"/>
      <c r="B119" s="40"/>
      <c r="C119" s="219" t="s">
        <v>84</v>
      </c>
      <c r="D119" s="219" t="s">
        <v>166</v>
      </c>
      <c r="E119" s="220" t="s">
        <v>1630</v>
      </c>
      <c r="F119" s="221" t="s">
        <v>1631</v>
      </c>
      <c r="G119" s="222" t="s">
        <v>1632</v>
      </c>
      <c r="H119" s="223">
        <v>1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41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171</v>
      </c>
      <c r="AT119" s="230" t="s">
        <v>166</v>
      </c>
      <c r="AU119" s="230" t="s">
        <v>84</v>
      </c>
      <c r="AY119" s="18" t="s">
        <v>164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84</v>
      </c>
      <c r="BK119" s="231">
        <f>ROUND(I119*H119,2)</f>
        <v>0</v>
      </c>
      <c r="BL119" s="18" t="s">
        <v>171</v>
      </c>
      <c r="BM119" s="230" t="s">
        <v>1633</v>
      </c>
    </row>
    <row r="120" s="2" customFormat="1">
      <c r="A120" s="39"/>
      <c r="B120" s="40"/>
      <c r="C120" s="41"/>
      <c r="D120" s="232" t="s">
        <v>173</v>
      </c>
      <c r="E120" s="41"/>
      <c r="F120" s="233" t="s">
        <v>1631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173</v>
      </c>
      <c r="AU120" s="18" t="s">
        <v>84</v>
      </c>
    </row>
    <row r="121" s="2" customFormat="1" ht="24.15" customHeight="1">
      <c r="A121" s="39"/>
      <c r="B121" s="40"/>
      <c r="C121" s="219" t="s">
        <v>86</v>
      </c>
      <c r="D121" s="219" t="s">
        <v>166</v>
      </c>
      <c r="E121" s="220" t="s">
        <v>1634</v>
      </c>
      <c r="F121" s="221" t="s">
        <v>1635</v>
      </c>
      <c r="G121" s="222" t="s">
        <v>1636</v>
      </c>
      <c r="H121" s="223">
        <v>1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171</v>
      </c>
      <c r="AT121" s="230" t="s">
        <v>166</v>
      </c>
      <c r="AU121" s="230" t="s">
        <v>84</v>
      </c>
      <c r="AY121" s="18" t="s">
        <v>164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171</v>
      </c>
      <c r="BM121" s="230" t="s">
        <v>1637</v>
      </c>
    </row>
    <row r="122" s="2" customFormat="1">
      <c r="A122" s="39"/>
      <c r="B122" s="40"/>
      <c r="C122" s="41"/>
      <c r="D122" s="232" t="s">
        <v>173</v>
      </c>
      <c r="E122" s="41"/>
      <c r="F122" s="233" t="s">
        <v>1635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84</v>
      </c>
    </row>
    <row r="123" s="2" customFormat="1" ht="24.15" customHeight="1">
      <c r="A123" s="39"/>
      <c r="B123" s="40"/>
      <c r="C123" s="219" t="s">
        <v>185</v>
      </c>
      <c r="D123" s="219" t="s">
        <v>166</v>
      </c>
      <c r="E123" s="220" t="s">
        <v>1638</v>
      </c>
      <c r="F123" s="221" t="s">
        <v>1639</v>
      </c>
      <c r="G123" s="222" t="s">
        <v>1636</v>
      </c>
      <c r="H123" s="223">
        <v>2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171</v>
      </c>
      <c r="AT123" s="230" t="s">
        <v>166</v>
      </c>
      <c r="AU123" s="230" t="s">
        <v>84</v>
      </c>
      <c r="AY123" s="18" t="s">
        <v>164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171</v>
      </c>
      <c r="BM123" s="230" t="s">
        <v>1640</v>
      </c>
    </row>
    <row r="124" s="2" customFormat="1">
      <c r="A124" s="39"/>
      <c r="B124" s="40"/>
      <c r="C124" s="41"/>
      <c r="D124" s="232" t="s">
        <v>173</v>
      </c>
      <c r="E124" s="41"/>
      <c r="F124" s="233" t="s">
        <v>1639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173</v>
      </c>
      <c r="AU124" s="18" t="s">
        <v>84</v>
      </c>
    </row>
    <row r="125" s="2" customFormat="1" ht="24.15" customHeight="1">
      <c r="A125" s="39"/>
      <c r="B125" s="40"/>
      <c r="C125" s="219" t="s">
        <v>171</v>
      </c>
      <c r="D125" s="219" t="s">
        <v>166</v>
      </c>
      <c r="E125" s="220" t="s">
        <v>1641</v>
      </c>
      <c r="F125" s="221" t="s">
        <v>1642</v>
      </c>
      <c r="G125" s="222" t="s">
        <v>244</v>
      </c>
      <c r="H125" s="223">
        <v>19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166</v>
      </c>
      <c r="AU125" s="230" t="s">
        <v>84</v>
      </c>
      <c r="AY125" s="18" t="s">
        <v>164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171</v>
      </c>
      <c r="BM125" s="230" t="s">
        <v>1643</v>
      </c>
    </row>
    <row r="126" s="2" customFormat="1">
      <c r="A126" s="39"/>
      <c r="B126" s="40"/>
      <c r="C126" s="41"/>
      <c r="D126" s="232" t="s">
        <v>173</v>
      </c>
      <c r="E126" s="41"/>
      <c r="F126" s="233" t="s">
        <v>1642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84</v>
      </c>
    </row>
    <row r="127" s="2" customFormat="1" ht="49.05" customHeight="1">
      <c r="A127" s="39"/>
      <c r="B127" s="40"/>
      <c r="C127" s="219" t="s">
        <v>201</v>
      </c>
      <c r="D127" s="219" t="s">
        <v>166</v>
      </c>
      <c r="E127" s="220" t="s">
        <v>1644</v>
      </c>
      <c r="F127" s="221" t="s">
        <v>1645</v>
      </c>
      <c r="G127" s="222" t="s">
        <v>1636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84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1646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1645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84</v>
      </c>
    </row>
    <row r="129" s="2" customFormat="1" ht="66.75" customHeight="1">
      <c r="A129" s="39"/>
      <c r="B129" s="40"/>
      <c r="C129" s="219" t="s">
        <v>209</v>
      </c>
      <c r="D129" s="219" t="s">
        <v>166</v>
      </c>
      <c r="E129" s="220" t="s">
        <v>1647</v>
      </c>
      <c r="F129" s="221" t="s">
        <v>1648</v>
      </c>
      <c r="G129" s="222" t="s">
        <v>1632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1649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1648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2" customFormat="1" ht="24.15" customHeight="1">
      <c r="A131" s="39"/>
      <c r="B131" s="40"/>
      <c r="C131" s="219" t="s">
        <v>1370</v>
      </c>
      <c r="D131" s="219" t="s">
        <v>166</v>
      </c>
      <c r="E131" s="220" t="s">
        <v>1650</v>
      </c>
      <c r="F131" s="221" t="s">
        <v>1651</v>
      </c>
      <c r="G131" s="222" t="s">
        <v>244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166</v>
      </c>
      <c r="AU131" s="230" t="s">
        <v>84</v>
      </c>
      <c r="AY131" s="18" t="s">
        <v>164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171</v>
      </c>
      <c r="BM131" s="230" t="s">
        <v>1652</v>
      </c>
    </row>
    <row r="132" s="2" customFormat="1">
      <c r="A132" s="39"/>
      <c r="B132" s="40"/>
      <c r="C132" s="41"/>
      <c r="D132" s="232" t="s">
        <v>173</v>
      </c>
      <c r="E132" s="41"/>
      <c r="F132" s="233" t="s">
        <v>1651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84</v>
      </c>
    </row>
    <row r="133" s="2" customFormat="1" ht="24.15" customHeight="1">
      <c r="A133" s="39"/>
      <c r="B133" s="40"/>
      <c r="C133" s="219" t="s">
        <v>248</v>
      </c>
      <c r="D133" s="219" t="s">
        <v>166</v>
      </c>
      <c r="E133" s="220" t="s">
        <v>1653</v>
      </c>
      <c r="F133" s="221" t="s">
        <v>1654</v>
      </c>
      <c r="G133" s="222" t="s">
        <v>1636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41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171</v>
      </c>
      <c r="AT133" s="230" t="s">
        <v>166</v>
      </c>
      <c r="AU133" s="230" t="s">
        <v>84</v>
      </c>
      <c r="AY133" s="18" t="s">
        <v>164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84</v>
      </c>
      <c r="BK133" s="231">
        <f>ROUND(I133*H133,2)</f>
        <v>0</v>
      </c>
      <c r="BL133" s="18" t="s">
        <v>171</v>
      </c>
      <c r="BM133" s="230" t="s">
        <v>1655</v>
      </c>
    </row>
    <row r="134" s="2" customFormat="1">
      <c r="A134" s="39"/>
      <c r="B134" s="40"/>
      <c r="C134" s="41"/>
      <c r="D134" s="232" t="s">
        <v>173</v>
      </c>
      <c r="E134" s="41"/>
      <c r="F134" s="233" t="s">
        <v>1654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173</v>
      </c>
      <c r="AU134" s="18" t="s">
        <v>84</v>
      </c>
    </row>
    <row r="135" s="2" customFormat="1" ht="24.15" customHeight="1">
      <c r="A135" s="39"/>
      <c r="B135" s="40"/>
      <c r="C135" s="219" t="s">
        <v>685</v>
      </c>
      <c r="D135" s="219" t="s">
        <v>166</v>
      </c>
      <c r="E135" s="220" t="s">
        <v>1656</v>
      </c>
      <c r="F135" s="221" t="s">
        <v>1657</v>
      </c>
      <c r="G135" s="222" t="s">
        <v>1632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171</v>
      </c>
      <c r="AT135" s="230" t="s">
        <v>166</v>
      </c>
      <c r="AU135" s="230" t="s">
        <v>84</v>
      </c>
      <c r="AY135" s="18" t="s">
        <v>164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171</v>
      </c>
      <c r="BM135" s="230" t="s">
        <v>1658</v>
      </c>
    </row>
    <row r="136" s="2" customFormat="1">
      <c r="A136" s="39"/>
      <c r="B136" s="40"/>
      <c r="C136" s="41"/>
      <c r="D136" s="232" t="s">
        <v>173</v>
      </c>
      <c r="E136" s="41"/>
      <c r="F136" s="233" t="s">
        <v>1657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84</v>
      </c>
    </row>
    <row r="137" s="2" customFormat="1" ht="24.15" customHeight="1">
      <c r="A137" s="39"/>
      <c r="B137" s="40"/>
      <c r="C137" s="219" t="s">
        <v>1365</v>
      </c>
      <c r="D137" s="219" t="s">
        <v>166</v>
      </c>
      <c r="E137" s="220" t="s">
        <v>1659</v>
      </c>
      <c r="F137" s="221" t="s">
        <v>1660</v>
      </c>
      <c r="G137" s="222" t="s">
        <v>244</v>
      </c>
      <c r="H137" s="223">
        <v>19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1661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1660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2" customFormat="1" ht="24.15" customHeight="1">
      <c r="A139" s="39"/>
      <c r="B139" s="40"/>
      <c r="C139" s="219" t="s">
        <v>1385</v>
      </c>
      <c r="D139" s="219" t="s">
        <v>166</v>
      </c>
      <c r="E139" s="220" t="s">
        <v>1662</v>
      </c>
      <c r="F139" s="221" t="s">
        <v>1663</v>
      </c>
      <c r="G139" s="222" t="s">
        <v>1636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171</v>
      </c>
      <c r="AT139" s="230" t="s">
        <v>166</v>
      </c>
      <c r="AU139" s="230" t="s">
        <v>84</v>
      </c>
      <c r="AY139" s="18" t="s">
        <v>164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171</v>
      </c>
      <c r="BM139" s="230" t="s">
        <v>1664</v>
      </c>
    </row>
    <row r="140" s="2" customFormat="1">
      <c r="A140" s="39"/>
      <c r="B140" s="40"/>
      <c r="C140" s="41"/>
      <c r="D140" s="232" t="s">
        <v>173</v>
      </c>
      <c r="E140" s="41"/>
      <c r="F140" s="233" t="s">
        <v>1663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173</v>
      </c>
      <c r="AU140" s="18" t="s">
        <v>84</v>
      </c>
    </row>
    <row r="141" s="2" customFormat="1" ht="24.15" customHeight="1">
      <c r="A141" s="39"/>
      <c r="B141" s="40"/>
      <c r="C141" s="219" t="s">
        <v>8</v>
      </c>
      <c r="D141" s="219" t="s">
        <v>166</v>
      </c>
      <c r="E141" s="220" t="s">
        <v>1665</v>
      </c>
      <c r="F141" s="221" t="s">
        <v>1666</v>
      </c>
      <c r="G141" s="222" t="s">
        <v>1667</v>
      </c>
      <c r="H141" s="223">
        <v>0.12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171</v>
      </c>
      <c r="AT141" s="230" t="s">
        <v>166</v>
      </c>
      <c r="AU141" s="230" t="s">
        <v>84</v>
      </c>
      <c r="AY141" s="18" t="s">
        <v>164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171</v>
      </c>
      <c r="BM141" s="230" t="s">
        <v>1668</v>
      </c>
    </row>
    <row r="142" s="2" customFormat="1">
      <c r="A142" s="39"/>
      <c r="B142" s="40"/>
      <c r="C142" s="41"/>
      <c r="D142" s="232" t="s">
        <v>173</v>
      </c>
      <c r="E142" s="41"/>
      <c r="F142" s="233" t="s">
        <v>1666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84</v>
      </c>
    </row>
    <row r="143" s="2" customFormat="1" ht="24.15" customHeight="1">
      <c r="A143" s="39"/>
      <c r="B143" s="40"/>
      <c r="C143" s="219" t="s">
        <v>1391</v>
      </c>
      <c r="D143" s="219" t="s">
        <v>166</v>
      </c>
      <c r="E143" s="220" t="s">
        <v>1669</v>
      </c>
      <c r="F143" s="221" t="s">
        <v>1670</v>
      </c>
      <c r="G143" s="222" t="s">
        <v>1667</v>
      </c>
      <c r="H143" s="223">
        <v>0.12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171</v>
      </c>
      <c r="AT143" s="230" t="s">
        <v>166</v>
      </c>
      <c r="AU143" s="230" t="s">
        <v>84</v>
      </c>
      <c r="AY143" s="18" t="s">
        <v>164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171</v>
      </c>
      <c r="BM143" s="230" t="s">
        <v>1671</v>
      </c>
    </row>
    <row r="144" s="2" customFormat="1">
      <c r="A144" s="39"/>
      <c r="B144" s="40"/>
      <c r="C144" s="41"/>
      <c r="D144" s="232" t="s">
        <v>173</v>
      </c>
      <c r="E144" s="41"/>
      <c r="F144" s="233" t="s">
        <v>1670</v>
      </c>
      <c r="G144" s="41"/>
      <c r="H144" s="41"/>
      <c r="I144" s="234"/>
      <c r="J144" s="41"/>
      <c r="K144" s="41"/>
      <c r="L144" s="45"/>
      <c r="M144" s="293"/>
      <c r="N144" s="294"/>
      <c r="O144" s="295"/>
      <c r="P144" s="295"/>
      <c r="Q144" s="295"/>
      <c r="R144" s="295"/>
      <c r="S144" s="295"/>
      <c r="T144" s="29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173</v>
      </c>
      <c r="AU144" s="18" t="s">
        <v>84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68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wVDP8bIeC8uJD/QH20WdM8jjLO0qPEIUqLOvemzsC2JsK33yB7C1+sXYMyYZE5bueEzmD0cx4RGQzxPy6UsmBA==" hashValue="BKJEM8MuugF0Rt2+dzpCH3yyCJ1YxmThfpkXQcMhxzaS5xfh42I0SovqmjpmnFsiWr3Rimz5q8pI7GhEuFE0rg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ROUND((SUM(BE118:BE173)),  2)</f>
        <v>0</v>
      </c>
      <c r="G33" s="39"/>
      <c r="H33" s="39"/>
      <c r="I33" s="156">
        <v>0.20999999999999999</v>
      </c>
      <c r="J33" s="155">
        <f>ROUND(((SUM(BE118:BE173))*I33),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ROUND((SUM(BF118:BF173)),  2)</f>
        <v>0</v>
      </c>
      <c r="G34" s="39"/>
      <c r="H34" s="39"/>
      <c r="I34" s="156">
        <v>0.12</v>
      </c>
      <c r="J34" s="155">
        <f>ROUND(((SUM(BF118:BF173))*I34),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ROUND((SUM(BG118:BG173)),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ROUND((SUM(BH118:BH173)),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ROUND((SUM(BI118:BI173)),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D.1.2.6.a - Slaboproud - EPS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1673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1674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149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ZŠ Mařádkova - hala - rekonstrukce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118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D.1.2.6.a - Slaboproud - EPS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>Mařádkova 518/15, Předměstí, 746 01 Opava</v>
      </c>
      <c r="G112" s="41"/>
      <c r="H112" s="41"/>
      <c r="I112" s="33" t="s">
        <v>22</v>
      </c>
      <c r="J112" s="80" t="str">
        <f>IF(J12="","",J12)</f>
        <v>26. 1. 2026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Statutární město Opava</v>
      </c>
      <c r="G114" s="41"/>
      <c r="H114" s="41"/>
      <c r="I114" s="33" t="s">
        <v>30</v>
      </c>
      <c r="J114" s="37" t="str">
        <f>E21</f>
        <v>ARCHITEKTONICKÁ KANCELÁŘ CHVÁTAL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33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150</v>
      </c>
      <c r="D117" s="195" t="s">
        <v>61</v>
      </c>
      <c r="E117" s="195" t="s">
        <v>57</v>
      </c>
      <c r="F117" s="195" t="s">
        <v>58</v>
      </c>
      <c r="G117" s="195" t="s">
        <v>151</v>
      </c>
      <c r="H117" s="195" t="s">
        <v>152</v>
      </c>
      <c r="I117" s="195" t="s">
        <v>153</v>
      </c>
      <c r="J117" s="195" t="s">
        <v>122</v>
      </c>
      <c r="K117" s="196" t="s">
        <v>154</v>
      </c>
      <c r="L117" s="197"/>
      <c r="M117" s="101" t="s">
        <v>1</v>
      </c>
      <c r="N117" s="102" t="s">
        <v>40</v>
      </c>
      <c r="O117" s="102" t="s">
        <v>155</v>
      </c>
      <c r="P117" s="102" t="s">
        <v>156</v>
      </c>
      <c r="Q117" s="102" t="s">
        <v>157</v>
      </c>
      <c r="R117" s="102" t="s">
        <v>158</v>
      </c>
      <c r="S117" s="102" t="s">
        <v>159</v>
      </c>
      <c r="T117" s="103" t="s">
        <v>160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161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P119+P135</f>
        <v>0</v>
      </c>
      <c r="Q118" s="105"/>
      <c r="R118" s="200">
        <f>R119+R135</f>
        <v>0</v>
      </c>
      <c r="S118" s="105"/>
      <c r="T118" s="201">
        <f>T119+T135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75</v>
      </c>
      <c r="AU118" s="18" t="s">
        <v>124</v>
      </c>
      <c r="BK118" s="202">
        <f>BK119+BK135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1675</v>
      </c>
      <c r="F119" s="206" t="s">
        <v>1676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SUM(P120:P134)</f>
        <v>0</v>
      </c>
      <c r="Q119" s="211"/>
      <c r="R119" s="212">
        <f>SUM(R120:R134)</f>
        <v>0</v>
      </c>
      <c r="S119" s="211"/>
      <c r="T119" s="213">
        <f>SUM(T120:T134)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164</v>
      </c>
      <c r="BK119" s="216">
        <f>SUM(BK120:BK134)</f>
        <v>0</v>
      </c>
    </row>
    <row r="120" s="2" customFormat="1" ht="24.15" customHeight="1">
      <c r="A120" s="39"/>
      <c r="B120" s="40"/>
      <c r="C120" s="219" t="s">
        <v>84</v>
      </c>
      <c r="D120" s="219" t="s">
        <v>166</v>
      </c>
      <c r="E120" s="220" t="s">
        <v>1677</v>
      </c>
      <c r="F120" s="221" t="s">
        <v>1678</v>
      </c>
      <c r="G120" s="222" t="s">
        <v>204</v>
      </c>
      <c r="H120" s="223">
        <v>30</v>
      </c>
      <c r="I120" s="224"/>
      <c r="J120" s="225">
        <f>ROUND(I120*H120,2)</f>
        <v>0</v>
      </c>
      <c r="K120" s="221" t="s">
        <v>1</v>
      </c>
      <c r="L120" s="45"/>
      <c r="M120" s="226" t="s">
        <v>1</v>
      </c>
      <c r="N120" s="227" t="s">
        <v>41</v>
      </c>
      <c r="O120" s="92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171</v>
      </c>
      <c r="AT120" s="230" t="s">
        <v>166</v>
      </c>
      <c r="AU120" s="230" t="s">
        <v>84</v>
      </c>
      <c r="AY120" s="18" t="s">
        <v>164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84</v>
      </c>
      <c r="BK120" s="231">
        <f>ROUND(I120*H120,2)</f>
        <v>0</v>
      </c>
      <c r="BL120" s="18" t="s">
        <v>171</v>
      </c>
      <c r="BM120" s="230" t="s">
        <v>86</v>
      </c>
    </row>
    <row r="121" s="2" customFormat="1">
      <c r="A121" s="39"/>
      <c r="B121" s="40"/>
      <c r="C121" s="41"/>
      <c r="D121" s="232" t="s">
        <v>173</v>
      </c>
      <c r="E121" s="41"/>
      <c r="F121" s="233" t="s">
        <v>1678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173</v>
      </c>
      <c r="AU121" s="18" t="s">
        <v>84</v>
      </c>
    </row>
    <row r="122" s="2" customFormat="1">
      <c r="A122" s="39"/>
      <c r="B122" s="40"/>
      <c r="C122" s="41"/>
      <c r="D122" s="232" t="s">
        <v>1679</v>
      </c>
      <c r="E122" s="41"/>
      <c r="F122" s="297" t="s">
        <v>1680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1679</v>
      </c>
      <c r="AU122" s="18" t="s">
        <v>84</v>
      </c>
    </row>
    <row r="123" s="2" customFormat="1" ht="24.15" customHeight="1">
      <c r="A123" s="39"/>
      <c r="B123" s="40"/>
      <c r="C123" s="219" t="s">
        <v>86</v>
      </c>
      <c r="D123" s="219" t="s">
        <v>166</v>
      </c>
      <c r="E123" s="220" t="s">
        <v>1681</v>
      </c>
      <c r="F123" s="221" t="s">
        <v>1682</v>
      </c>
      <c r="G123" s="222" t="s">
        <v>169</v>
      </c>
      <c r="H123" s="223">
        <v>1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41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171</v>
      </c>
      <c r="AT123" s="230" t="s">
        <v>166</v>
      </c>
      <c r="AU123" s="230" t="s">
        <v>84</v>
      </c>
      <c r="AY123" s="18" t="s">
        <v>164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84</v>
      </c>
      <c r="BK123" s="231">
        <f>ROUND(I123*H123,2)</f>
        <v>0</v>
      </c>
      <c r="BL123" s="18" t="s">
        <v>171</v>
      </c>
      <c r="BM123" s="230" t="s">
        <v>171</v>
      </c>
    </row>
    <row r="124" s="2" customFormat="1">
      <c r="A124" s="39"/>
      <c r="B124" s="40"/>
      <c r="C124" s="41"/>
      <c r="D124" s="232" t="s">
        <v>173</v>
      </c>
      <c r="E124" s="41"/>
      <c r="F124" s="233" t="s">
        <v>1682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173</v>
      </c>
      <c r="AU124" s="18" t="s">
        <v>84</v>
      </c>
    </row>
    <row r="125" s="2" customFormat="1">
      <c r="A125" s="39"/>
      <c r="B125" s="40"/>
      <c r="C125" s="41"/>
      <c r="D125" s="232" t="s">
        <v>1679</v>
      </c>
      <c r="E125" s="41"/>
      <c r="F125" s="297" t="s">
        <v>1683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1679</v>
      </c>
      <c r="AU125" s="18" t="s">
        <v>84</v>
      </c>
    </row>
    <row r="126" s="2" customFormat="1" ht="16.5" customHeight="1">
      <c r="A126" s="39"/>
      <c r="B126" s="40"/>
      <c r="C126" s="219" t="s">
        <v>185</v>
      </c>
      <c r="D126" s="219" t="s">
        <v>166</v>
      </c>
      <c r="E126" s="220" t="s">
        <v>1684</v>
      </c>
      <c r="F126" s="221" t="s">
        <v>1685</v>
      </c>
      <c r="G126" s="222" t="s">
        <v>1592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41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171</v>
      </c>
      <c r="AT126" s="230" t="s">
        <v>166</v>
      </c>
      <c r="AU126" s="230" t="s">
        <v>84</v>
      </c>
      <c r="AY126" s="18" t="s">
        <v>164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84</v>
      </c>
      <c r="BK126" s="231">
        <f>ROUND(I126*H126,2)</f>
        <v>0</v>
      </c>
      <c r="BL126" s="18" t="s">
        <v>171</v>
      </c>
      <c r="BM126" s="230" t="s">
        <v>209</v>
      </c>
    </row>
    <row r="127" s="2" customFormat="1">
      <c r="A127" s="39"/>
      <c r="B127" s="40"/>
      <c r="C127" s="41"/>
      <c r="D127" s="232" t="s">
        <v>173</v>
      </c>
      <c r="E127" s="41"/>
      <c r="F127" s="233" t="s">
        <v>1685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173</v>
      </c>
      <c r="AU127" s="18" t="s">
        <v>84</v>
      </c>
    </row>
    <row r="128" s="2" customFormat="1">
      <c r="A128" s="39"/>
      <c r="B128" s="40"/>
      <c r="C128" s="41"/>
      <c r="D128" s="232" t="s">
        <v>1679</v>
      </c>
      <c r="E128" s="41"/>
      <c r="F128" s="297" t="s">
        <v>1686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1679</v>
      </c>
      <c r="AU128" s="18" t="s">
        <v>84</v>
      </c>
    </row>
    <row r="129" s="2" customFormat="1" ht="16.5" customHeight="1">
      <c r="A129" s="39"/>
      <c r="B129" s="40"/>
      <c r="C129" s="219" t="s">
        <v>171</v>
      </c>
      <c r="D129" s="219" t="s">
        <v>166</v>
      </c>
      <c r="E129" s="220" t="s">
        <v>1687</v>
      </c>
      <c r="F129" s="221" t="s">
        <v>1688</v>
      </c>
      <c r="G129" s="222" t="s">
        <v>204</v>
      </c>
      <c r="H129" s="223">
        <v>50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248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1688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2" customFormat="1">
      <c r="A131" s="39"/>
      <c r="B131" s="40"/>
      <c r="C131" s="41"/>
      <c r="D131" s="232" t="s">
        <v>1679</v>
      </c>
      <c r="E131" s="41"/>
      <c r="F131" s="297" t="s">
        <v>1689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1679</v>
      </c>
      <c r="AU131" s="18" t="s">
        <v>84</v>
      </c>
    </row>
    <row r="132" s="2" customFormat="1" ht="16.5" customHeight="1">
      <c r="A132" s="39"/>
      <c r="B132" s="40"/>
      <c r="C132" s="219" t="s">
        <v>201</v>
      </c>
      <c r="D132" s="219" t="s">
        <v>166</v>
      </c>
      <c r="E132" s="220" t="s">
        <v>1690</v>
      </c>
      <c r="F132" s="221" t="s">
        <v>1691</v>
      </c>
      <c r="G132" s="222" t="s">
        <v>169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171</v>
      </c>
      <c r="AT132" s="230" t="s">
        <v>166</v>
      </c>
      <c r="AU132" s="230" t="s">
        <v>84</v>
      </c>
      <c r="AY132" s="18" t="s">
        <v>164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171</v>
      </c>
      <c r="BM132" s="230" t="s">
        <v>1365</v>
      </c>
    </row>
    <row r="133" s="2" customFormat="1">
      <c r="A133" s="39"/>
      <c r="B133" s="40"/>
      <c r="C133" s="41"/>
      <c r="D133" s="232" t="s">
        <v>173</v>
      </c>
      <c r="E133" s="41"/>
      <c r="F133" s="233" t="s">
        <v>1691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84</v>
      </c>
    </row>
    <row r="134" s="2" customFormat="1">
      <c r="A134" s="39"/>
      <c r="B134" s="40"/>
      <c r="C134" s="41"/>
      <c r="D134" s="232" t="s">
        <v>1679</v>
      </c>
      <c r="E134" s="41"/>
      <c r="F134" s="297" t="s">
        <v>1692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1679</v>
      </c>
      <c r="AU134" s="18" t="s">
        <v>84</v>
      </c>
    </row>
    <row r="135" s="12" customFormat="1" ht="25.92" customHeight="1">
      <c r="A135" s="12"/>
      <c r="B135" s="203"/>
      <c r="C135" s="204"/>
      <c r="D135" s="205" t="s">
        <v>75</v>
      </c>
      <c r="E135" s="206" t="s">
        <v>1693</v>
      </c>
      <c r="F135" s="206" t="s">
        <v>1694</v>
      </c>
      <c r="G135" s="204"/>
      <c r="H135" s="204"/>
      <c r="I135" s="207"/>
      <c r="J135" s="208">
        <f>BK135</f>
        <v>0</v>
      </c>
      <c r="K135" s="204"/>
      <c r="L135" s="209"/>
      <c r="M135" s="210"/>
      <c r="N135" s="211"/>
      <c r="O135" s="211"/>
      <c r="P135" s="212">
        <f>SUM(P136:P173)</f>
        <v>0</v>
      </c>
      <c r="Q135" s="211"/>
      <c r="R135" s="212">
        <f>SUM(R136:R173)</f>
        <v>0</v>
      </c>
      <c r="S135" s="211"/>
      <c r="T135" s="213">
        <f>SUM(T136:T173)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84</v>
      </c>
      <c r="AT135" s="215" t="s">
        <v>75</v>
      </c>
      <c r="AU135" s="215" t="s">
        <v>76</v>
      </c>
      <c r="AY135" s="214" t="s">
        <v>164</v>
      </c>
      <c r="BK135" s="216">
        <f>SUM(BK136:BK173)</f>
        <v>0</v>
      </c>
    </row>
    <row r="136" s="2" customFormat="1" ht="16.5" customHeight="1">
      <c r="A136" s="39"/>
      <c r="B136" s="40"/>
      <c r="C136" s="219" t="s">
        <v>209</v>
      </c>
      <c r="D136" s="219" t="s">
        <v>166</v>
      </c>
      <c r="E136" s="220" t="s">
        <v>1695</v>
      </c>
      <c r="F136" s="221" t="s">
        <v>1696</v>
      </c>
      <c r="G136" s="222" t="s">
        <v>1444</v>
      </c>
      <c r="H136" s="223">
        <v>9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41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171</v>
      </c>
      <c r="AT136" s="230" t="s">
        <v>166</v>
      </c>
      <c r="AU136" s="230" t="s">
        <v>84</v>
      </c>
      <c r="AY136" s="18" t="s">
        <v>164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84</v>
      </c>
      <c r="BK136" s="231">
        <f>ROUND(I136*H136,2)</f>
        <v>0</v>
      </c>
      <c r="BL136" s="18" t="s">
        <v>171</v>
      </c>
      <c r="BM136" s="230" t="s">
        <v>8</v>
      </c>
    </row>
    <row r="137" s="2" customFormat="1">
      <c r="A137" s="39"/>
      <c r="B137" s="40"/>
      <c r="C137" s="41"/>
      <c r="D137" s="232" t="s">
        <v>173</v>
      </c>
      <c r="E137" s="41"/>
      <c r="F137" s="233" t="s">
        <v>1696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173</v>
      </c>
      <c r="AU137" s="18" t="s">
        <v>84</v>
      </c>
    </row>
    <row r="138" s="2" customFormat="1">
      <c r="A138" s="39"/>
      <c r="B138" s="40"/>
      <c r="C138" s="41"/>
      <c r="D138" s="232" t="s">
        <v>1679</v>
      </c>
      <c r="E138" s="41"/>
      <c r="F138" s="297" t="s">
        <v>1697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1679</v>
      </c>
      <c r="AU138" s="18" t="s">
        <v>84</v>
      </c>
    </row>
    <row r="139" s="2" customFormat="1" ht="21.75" customHeight="1">
      <c r="A139" s="39"/>
      <c r="B139" s="40"/>
      <c r="C139" s="219" t="s">
        <v>1370</v>
      </c>
      <c r="D139" s="219" t="s">
        <v>166</v>
      </c>
      <c r="E139" s="220" t="s">
        <v>1698</v>
      </c>
      <c r="F139" s="221" t="s">
        <v>1699</v>
      </c>
      <c r="G139" s="222" t="s">
        <v>204</v>
      </c>
      <c r="H139" s="223">
        <v>20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41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171</v>
      </c>
      <c r="AT139" s="230" t="s">
        <v>166</v>
      </c>
      <c r="AU139" s="230" t="s">
        <v>84</v>
      </c>
      <c r="AY139" s="18" t="s">
        <v>164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84</v>
      </c>
      <c r="BK139" s="231">
        <f>ROUND(I139*H139,2)</f>
        <v>0</v>
      </c>
      <c r="BL139" s="18" t="s">
        <v>171</v>
      </c>
      <c r="BM139" s="230" t="s">
        <v>1373</v>
      </c>
    </row>
    <row r="140" s="2" customFormat="1">
      <c r="A140" s="39"/>
      <c r="B140" s="40"/>
      <c r="C140" s="41"/>
      <c r="D140" s="232" t="s">
        <v>173</v>
      </c>
      <c r="E140" s="41"/>
      <c r="F140" s="233" t="s">
        <v>1699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173</v>
      </c>
      <c r="AU140" s="18" t="s">
        <v>84</v>
      </c>
    </row>
    <row r="141" s="2" customFormat="1" ht="16.5" customHeight="1">
      <c r="A141" s="39"/>
      <c r="B141" s="40"/>
      <c r="C141" s="219" t="s">
        <v>248</v>
      </c>
      <c r="D141" s="219" t="s">
        <v>166</v>
      </c>
      <c r="E141" s="220" t="s">
        <v>1700</v>
      </c>
      <c r="F141" s="221" t="s">
        <v>1701</v>
      </c>
      <c r="G141" s="222" t="s">
        <v>204</v>
      </c>
      <c r="H141" s="223">
        <v>30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171</v>
      </c>
      <c r="AT141" s="230" t="s">
        <v>166</v>
      </c>
      <c r="AU141" s="230" t="s">
        <v>84</v>
      </c>
      <c r="AY141" s="18" t="s">
        <v>164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171</v>
      </c>
      <c r="BM141" s="230" t="s">
        <v>237</v>
      </c>
    </row>
    <row r="142" s="2" customFormat="1">
      <c r="A142" s="39"/>
      <c r="B142" s="40"/>
      <c r="C142" s="41"/>
      <c r="D142" s="232" t="s">
        <v>173</v>
      </c>
      <c r="E142" s="41"/>
      <c r="F142" s="233" t="s">
        <v>1701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84</v>
      </c>
    </row>
    <row r="143" s="2" customFormat="1">
      <c r="A143" s="39"/>
      <c r="B143" s="40"/>
      <c r="C143" s="41"/>
      <c r="D143" s="232" t="s">
        <v>1679</v>
      </c>
      <c r="E143" s="41"/>
      <c r="F143" s="297" t="s">
        <v>1702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1679</v>
      </c>
      <c r="AU143" s="18" t="s">
        <v>84</v>
      </c>
    </row>
    <row r="144" s="2" customFormat="1" ht="16.5" customHeight="1">
      <c r="A144" s="39"/>
      <c r="B144" s="40"/>
      <c r="C144" s="219" t="s">
        <v>685</v>
      </c>
      <c r="D144" s="219" t="s">
        <v>166</v>
      </c>
      <c r="E144" s="220" t="s">
        <v>1703</v>
      </c>
      <c r="F144" s="221" t="s">
        <v>1704</v>
      </c>
      <c r="G144" s="222" t="s">
        <v>169</v>
      </c>
      <c r="H144" s="223">
        <v>2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41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171</v>
      </c>
      <c r="AT144" s="230" t="s">
        <v>166</v>
      </c>
      <c r="AU144" s="230" t="s">
        <v>84</v>
      </c>
      <c r="AY144" s="18" t="s">
        <v>164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84</v>
      </c>
      <c r="BK144" s="231">
        <f>ROUND(I144*H144,2)</f>
        <v>0</v>
      </c>
      <c r="BL144" s="18" t="s">
        <v>171</v>
      </c>
      <c r="BM144" s="230" t="s">
        <v>251</v>
      </c>
    </row>
    <row r="145" s="2" customFormat="1">
      <c r="A145" s="39"/>
      <c r="B145" s="40"/>
      <c r="C145" s="41"/>
      <c r="D145" s="232" t="s">
        <v>173</v>
      </c>
      <c r="E145" s="41"/>
      <c r="F145" s="233" t="s">
        <v>1704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173</v>
      </c>
      <c r="AU145" s="18" t="s">
        <v>84</v>
      </c>
    </row>
    <row r="146" s="2" customFormat="1" ht="16.5" customHeight="1">
      <c r="A146" s="39"/>
      <c r="B146" s="40"/>
      <c r="C146" s="219" t="s">
        <v>1365</v>
      </c>
      <c r="D146" s="219" t="s">
        <v>166</v>
      </c>
      <c r="E146" s="220" t="s">
        <v>1705</v>
      </c>
      <c r="F146" s="221" t="s">
        <v>1706</v>
      </c>
      <c r="G146" s="222" t="s">
        <v>169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41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171</v>
      </c>
      <c r="AT146" s="230" t="s">
        <v>166</v>
      </c>
      <c r="AU146" s="230" t="s">
        <v>84</v>
      </c>
      <c r="AY146" s="18" t="s">
        <v>164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171</v>
      </c>
      <c r="BM146" s="230" t="s">
        <v>1384</v>
      </c>
    </row>
    <row r="147" s="2" customFormat="1">
      <c r="A147" s="39"/>
      <c r="B147" s="40"/>
      <c r="C147" s="41"/>
      <c r="D147" s="232" t="s">
        <v>173</v>
      </c>
      <c r="E147" s="41"/>
      <c r="F147" s="233" t="s">
        <v>1706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173</v>
      </c>
      <c r="AU147" s="18" t="s">
        <v>84</v>
      </c>
    </row>
    <row r="148" s="2" customFormat="1">
      <c r="A148" s="39"/>
      <c r="B148" s="40"/>
      <c r="C148" s="41"/>
      <c r="D148" s="232" t="s">
        <v>1679</v>
      </c>
      <c r="E148" s="41"/>
      <c r="F148" s="297" t="s">
        <v>1707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1679</v>
      </c>
      <c r="AU148" s="18" t="s">
        <v>84</v>
      </c>
    </row>
    <row r="149" s="2" customFormat="1" ht="16.5" customHeight="1">
      <c r="A149" s="39"/>
      <c r="B149" s="40"/>
      <c r="C149" s="219" t="s">
        <v>1385</v>
      </c>
      <c r="D149" s="219" t="s">
        <v>166</v>
      </c>
      <c r="E149" s="220" t="s">
        <v>1708</v>
      </c>
      <c r="F149" s="221" t="s">
        <v>1709</v>
      </c>
      <c r="G149" s="222" t="s">
        <v>169</v>
      </c>
      <c r="H149" s="223">
        <v>2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171</v>
      </c>
      <c r="AT149" s="230" t="s">
        <v>166</v>
      </c>
      <c r="AU149" s="230" t="s">
        <v>84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171</v>
      </c>
      <c r="BM149" s="230" t="s">
        <v>1388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1709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84</v>
      </c>
    </row>
    <row r="151" s="2" customFormat="1" ht="16.5" customHeight="1">
      <c r="A151" s="39"/>
      <c r="B151" s="40"/>
      <c r="C151" s="219" t="s">
        <v>8</v>
      </c>
      <c r="D151" s="219" t="s">
        <v>166</v>
      </c>
      <c r="E151" s="220" t="s">
        <v>1710</v>
      </c>
      <c r="F151" s="221" t="s">
        <v>1711</v>
      </c>
      <c r="G151" s="222" t="s">
        <v>169</v>
      </c>
      <c r="H151" s="223">
        <v>2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171</v>
      </c>
      <c r="AT151" s="230" t="s">
        <v>166</v>
      </c>
      <c r="AU151" s="230" t="s">
        <v>84</v>
      </c>
      <c r="AY151" s="18" t="s">
        <v>164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171</v>
      </c>
      <c r="BM151" s="230" t="s">
        <v>693</v>
      </c>
    </row>
    <row r="152" s="2" customFormat="1">
      <c r="A152" s="39"/>
      <c r="B152" s="40"/>
      <c r="C152" s="41"/>
      <c r="D152" s="232" t="s">
        <v>173</v>
      </c>
      <c r="E152" s="41"/>
      <c r="F152" s="233" t="s">
        <v>1711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173</v>
      </c>
      <c r="AU152" s="18" t="s">
        <v>84</v>
      </c>
    </row>
    <row r="153" s="2" customFormat="1" ht="16.5" customHeight="1">
      <c r="A153" s="39"/>
      <c r="B153" s="40"/>
      <c r="C153" s="219" t="s">
        <v>1391</v>
      </c>
      <c r="D153" s="219" t="s">
        <v>166</v>
      </c>
      <c r="E153" s="220" t="s">
        <v>1712</v>
      </c>
      <c r="F153" s="221" t="s">
        <v>1713</v>
      </c>
      <c r="G153" s="222" t="s">
        <v>169</v>
      </c>
      <c r="H153" s="223">
        <v>2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171</v>
      </c>
      <c r="AT153" s="230" t="s">
        <v>166</v>
      </c>
      <c r="AU153" s="230" t="s">
        <v>84</v>
      </c>
      <c r="AY153" s="18" t="s">
        <v>164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171</v>
      </c>
      <c r="BM153" s="230" t="s">
        <v>265</v>
      </c>
    </row>
    <row r="154" s="2" customFormat="1">
      <c r="A154" s="39"/>
      <c r="B154" s="40"/>
      <c r="C154" s="41"/>
      <c r="D154" s="232" t="s">
        <v>173</v>
      </c>
      <c r="E154" s="41"/>
      <c r="F154" s="233" t="s">
        <v>1713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84</v>
      </c>
    </row>
    <row r="155" s="2" customFormat="1">
      <c r="A155" s="39"/>
      <c r="B155" s="40"/>
      <c r="C155" s="41"/>
      <c r="D155" s="232" t="s">
        <v>1679</v>
      </c>
      <c r="E155" s="41"/>
      <c r="F155" s="297" t="s">
        <v>1714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1679</v>
      </c>
      <c r="AU155" s="18" t="s">
        <v>84</v>
      </c>
    </row>
    <row r="156" s="2" customFormat="1" ht="21.75" customHeight="1">
      <c r="A156" s="39"/>
      <c r="B156" s="40"/>
      <c r="C156" s="219" t="s">
        <v>1373</v>
      </c>
      <c r="D156" s="219" t="s">
        <v>166</v>
      </c>
      <c r="E156" s="220" t="s">
        <v>1715</v>
      </c>
      <c r="F156" s="221" t="s">
        <v>1716</v>
      </c>
      <c r="G156" s="222" t="s">
        <v>169</v>
      </c>
      <c r="H156" s="223">
        <v>2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41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171</v>
      </c>
      <c r="AT156" s="230" t="s">
        <v>166</v>
      </c>
      <c r="AU156" s="230" t="s">
        <v>84</v>
      </c>
      <c r="AY156" s="18" t="s">
        <v>164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84</v>
      </c>
      <c r="BK156" s="231">
        <f>ROUND(I156*H156,2)</f>
        <v>0</v>
      </c>
      <c r="BL156" s="18" t="s">
        <v>171</v>
      </c>
      <c r="BM156" s="230" t="s">
        <v>278</v>
      </c>
    </row>
    <row r="157" s="2" customFormat="1">
      <c r="A157" s="39"/>
      <c r="B157" s="40"/>
      <c r="C157" s="41"/>
      <c r="D157" s="232" t="s">
        <v>173</v>
      </c>
      <c r="E157" s="41"/>
      <c r="F157" s="233" t="s">
        <v>1716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173</v>
      </c>
      <c r="AU157" s="18" t="s">
        <v>84</v>
      </c>
    </row>
    <row r="158" s="2" customFormat="1" ht="16.5" customHeight="1">
      <c r="A158" s="39"/>
      <c r="B158" s="40"/>
      <c r="C158" s="219" t="s">
        <v>227</v>
      </c>
      <c r="D158" s="219" t="s">
        <v>166</v>
      </c>
      <c r="E158" s="220" t="s">
        <v>1717</v>
      </c>
      <c r="F158" s="221" t="s">
        <v>1718</v>
      </c>
      <c r="G158" s="222" t="s">
        <v>169</v>
      </c>
      <c r="H158" s="223">
        <v>2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171</v>
      </c>
      <c r="AT158" s="230" t="s">
        <v>166</v>
      </c>
      <c r="AU158" s="230" t="s">
        <v>84</v>
      </c>
      <c r="AY158" s="18" t="s">
        <v>164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171</v>
      </c>
      <c r="BM158" s="230" t="s">
        <v>1398</v>
      </c>
    </row>
    <row r="159" s="2" customFormat="1">
      <c r="A159" s="39"/>
      <c r="B159" s="40"/>
      <c r="C159" s="41"/>
      <c r="D159" s="232" t="s">
        <v>173</v>
      </c>
      <c r="E159" s="41"/>
      <c r="F159" s="233" t="s">
        <v>1718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173</v>
      </c>
      <c r="AU159" s="18" t="s">
        <v>84</v>
      </c>
    </row>
    <row r="160" s="2" customFormat="1" ht="16.5" customHeight="1">
      <c r="A160" s="39"/>
      <c r="B160" s="40"/>
      <c r="C160" s="219" t="s">
        <v>237</v>
      </c>
      <c r="D160" s="219" t="s">
        <v>166</v>
      </c>
      <c r="E160" s="220" t="s">
        <v>1719</v>
      </c>
      <c r="F160" s="221" t="s">
        <v>1720</v>
      </c>
      <c r="G160" s="222" t="s">
        <v>1721</v>
      </c>
      <c r="H160" s="223">
        <v>4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41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171</v>
      </c>
      <c r="AT160" s="230" t="s">
        <v>166</v>
      </c>
      <c r="AU160" s="230" t="s">
        <v>84</v>
      </c>
      <c r="AY160" s="18" t="s">
        <v>164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84</v>
      </c>
      <c r="BK160" s="231">
        <f>ROUND(I160*H160,2)</f>
        <v>0</v>
      </c>
      <c r="BL160" s="18" t="s">
        <v>171</v>
      </c>
      <c r="BM160" s="230" t="s">
        <v>291</v>
      </c>
    </row>
    <row r="161" s="2" customFormat="1">
      <c r="A161" s="39"/>
      <c r="B161" s="40"/>
      <c r="C161" s="41"/>
      <c r="D161" s="232" t="s">
        <v>173</v>
      </c>
      <c r="E161" s="41"/>
      <c r="F161" s="233" t="s">
        <v>1720</v>
      </c>
      <c r="G161" s="41"/>
      <c r="H161" s="41"/>
      <c r="I161" s="234"/>
      <c r="J161" s="41"/>
      <c r="K161" s="41"/>
      <c r="L161" s="45"/>
      <c r="M161" s="235"/>
      <c r="N161" s="236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173</v>
      </c>
      <c r="AU161" s="18" t="s">
        <v>84</v>
      </c>
    </row>
    <row r="162" s="2" customFormat="1" ht="16.5" customHeight="1">
      <c r="A162" s="39"/>
      <c r="B162" s="40"/>
      <c r="C162" s="219" t="s">
        <v>243</v>
      </c>
      <c r="D162" s="219" t="s">
        <v>166</v>
      </c>
      <c r="E162" s="220" t="s">
        <v>1722</v>
      </c>
      <c r="F162" s="221" t="s">
        <v>1723</v>
      </c>
      <c r="G162" s="222" t="s">
        <v>169</v>
      </c>
      <c r="H162" s="223">
        <v>3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41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171</v>
      </c>
      <c r="AT162" s="230" t="s">
        <v>166</v>
      </c>
      <c r="AU162" s="230" t="s">
        <v>84</v>
      </c>
      <c r="AY162" s="18" t="s">
        <v>164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84</v>
      </c>
      <c r="BK162" s="231">
        <f>ROUND(I162*H162,2)</f>
        <v>0</v>
      </c>
      <c r="BL162" s="18" t="s">
        <v>171</v>
      </c>
      <c r="BM162" s="230" t="s">
        <v>305</v>
      </c>
    </row>
    <row r="163" s="2" customFormat="1">
      <c r="A163" s="39"/>
      <c r="B163" s="40"/>
      <c r="C163" s="41"/>
      <c r="D163" s="232" t="s">
        <v>173</v>
      </c>
      <c r="E163" s="41"/>
      <c r="F163" s="233" t="s">
        <v>1723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173</v>
      </c>
      <c r="AU163" s="18" t="s">
        <v>84</v>
      </c>
    </row>
    <row r="164" s="2" customFormat="1">
      <c r="A164" s="39"/>
      <c r="B164" s="40"/>
      <c r="C164" s="41"/>
      <c r="D164" s="232" t="s">
        <v>1679</v>
      </c>
      <c r="E164" s="41"/>
      <c r="F164" s="297" t="s">
        <v>1724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1679</v>
      </c>
      <c r="AU164" s="18" t="s">
        <v>84</v>
      </c>
    </row>
    <row r="165" s="2" customFormat="1" ht="16.5" customHeight="1">
      <c r="A165" s="39"/>
      <c r="B165" s="40"/>
      <c r="C165" s="219" t="s">
        <v>251</v>
      </c>
      <c r="D165" s="219" t="s">
        <v>166</v>
      </c>
      <c r="E165" s="220" t="s">
        <v>1725</v>
      </c>
      <c r="F165" s="221" t="s">
        <v>1726</v>
      </c>
      <c r="G165" s="222" t="s">
        <v>204</v>
      </c>
      <c r="H165" s="223">
        <v>20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41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171</v>
      </c>
      <c r="AT165" s="230" t="s">
        <v>166</v>
      </c>
      <c r="AU165" s="230" t="s">
        <v>84</v>
      </c>
      <c r="AY165" s="18" t="s">
        <v>164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84</v>
      </c>
      <c r="BK165" s="231">
        <f>ROUND(I165*H165,2)</f>
        <v>0</v>
      </c>
      <c r="BL165" s="18" t="s">
        <v>171</v>
      </c>
      <c r="BM165" s="230" t="s">
        <v>319</v>
      </c>
    </row>
    <row r="166" s="2" customFormat="1">
      <c r="A166" s="39"/>
      <c r="B166" s="40"/>
      <c r="C166" s="41"/>
      <c r="D166" s="232" t="s">
        <v>173</v>
      </c>
      <c r="E166" s="41"/>
      <c r="F166" s="233" t="s">
        <v>1726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173</v>
      </c>
      <c r="AU166" s="18" t="s">
        <v>84</v>
      </c>
    </row>
    <row r="167" s="2" customFormat="1" ht="16.5" customHeight="1">
      <c r="A167" s="39"/>
      <c r="B167" s="40"/>
      <c r="C167" s="219" t="s">
        <v>1405</v>
      </c>
      <c r="D167" s="219" t="s">
        <v>166</v>
      </c>
      <c r="E167" s="220" t="s">
        <v>1727</v>
      </c>
      <c r="F167" s="221" t="s">
        <v>1728</v>
      </c>
      <c r="G167" s="222" t="s">
        <v>204</v>
      </c>
      <c r="H167" s="223">
        <v>30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41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171</v>
      </c>
      <c r="AT167" s="230" t="s">
        <v>166</v>
      </c>
      <c r="AU167" s="230" t="s">
        <v>84</v>
      </c>
      <c r="AY167" s="18" t="s">
        <v>164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84</v>
      </c>
      <c r="BK167" s="231">
        <f>ROUND(I167*H167,2)</f>
        <v>0</v>
      </c>
      <c r="BL167" s="18" t="s">
        <v>171</v>
      </c>
      <c r="BM167" s="230" t="s">
        <v>345</v>
      </c>
    </row>
    <row r="168" s="2" customFormat="1">
      <c r="A168" s="39"/>
      <c r="B168" s="40"/>
      <c r="C168" s="41"/>
      <c r="D168" s="232" t="s">
        <v>173</v>
      </c>
      <c r="E168" s="41"/>
      <c r="F168" s="233" t="s">
        <v>1728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173</v>
      </c>
      <c r="AU168" s="18" t="s">
        <v>84</v>
      </c>
    </row>
    <row r="169" s="2" customFormat="1" ht="16.5" customHeight="1">
      <c r="A169" s="39"/>
      <c r="B169" s="40"/>
      <c r="C169" s="219" t="s">
        <v>1384</v>
      </c>
      <c r="D169" s="219" t="s">
        <v>166</v>
      </c>
      <c r="E169" s="220" t="s">
        <v>1729</v>
      </c>
      <c r="F169" s="221" t="s">
        <v>1730</v>
      </c>
      <c r="G169" s="222" t="s">
        <v>169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171</v>
      </c>
      <c r="AT169" s="230" t="s">
        <v>166</v>
      </c>
      <c r="AU169" s="230" t="s">
        <v>84</v>
      </c>
      <c r="AY169" s="18" t="s">
        <v>164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171</v>
      </c>
      <c r="BM169" s="230" t="s">
        <v>364</v>
      </c>
    </row>
    <row r="170" s="2" customFormat="1">
      <c r="A170" s="39"/>
      <c r="B170" s="40"/>
      <c r="C170" s="41"/>
      <c r="D170" s="232" t="s">
        <v>173</v>
      </c>
      <c r="E170" s="41"/>
      <c r="F170" s="233" t="s">
        <v>1730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173</v>
      </c>
      <c r="AU170" s="18" t="s">
        <v>84</v>
      </c>
    </row>
    <row r="171" s="2" customFormat="1">
      <c r="A171" s="39"/>
      <c r="B171" s="40"/>
      <c r="C171" s="41"/>
      <c r="D171" s="232" t="s">
        <v>1679</v>
      </c>
      <c r="E171" s="41"/>
      <c r="F171" s="297" t="s">
        <v>1731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1679</v>
      </c>
      <c r="AU171" s="18" t="s">
        <v>84</v>
      </c>
    </row>
    <row r="172" s="2" customFormat="1" ht="16.5" customHeight="1">
      <c r="A172" s="39"/>
      <c r="B172" s="40"/>
      <c r="C172" s="219" t="s">
        <v>7</v>
      </c>
      <c r="D172" s="219" t="s">
        <v>166</v>
      </c>
      <c r="E172" s="220" t="s">
        <v>1732</v>
      </c>
      <c r="F172" s="221" t="s">
        <v>1733</v>
      </c>
      <c r="G172" s="222" t="s">
        <v>169</v>
      </c>
      <c r="H172" s="223">
        <v>2</v>
      </c>
      <c r="I172" s="224"/>
      <c r="J172" s="225">
        <f>ROUND(I172*H172,2)</f>
        <v>0</v>
      </c>
      <c r="K172" s="221" t="s">
        <v>1</v>
      </c>
      <c r="L172" s="45"/>
      <c r="M172" s="226" t="s">
        <v>1</v>
      </c>
      <c r="N172" s="227" t="s">
        <v>41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171</v>
      </c>
      <c r="AT172" s="230" t="s">
        <v>166</v>
      </c>
      <c r="AU172" s="230" t="s">
        <v>84</v>
      </c>
      <c r="AY172" s="18" t="s">
        <v>164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84</v>
      </c>
      <c r="BK172" s="231">
        <f>ROUND(I172*H172,2)</f>
        <v>0</v>
      </c>
      <c r="BL172" s="18" t="s">
        <v>171</v>
      </c>
      <c r="BM172" s="230" t="s">
        <v>378</v>
      </c>
    </row>
    <row r="173" s="2" customFormat="1">
      <c r="A173" s="39"/>
      <c r="B173" s="40"/>
      <c r="C173" s="41"/>
      <c r="D173" s="232" t="s">
        <v>173</v>
      </c>
      <c r="E173" s="41"/>
      <c r="F173" s="233" t="s">
        <v>1733</v>
      </c>
      <c r="G173" s="41"/>
      <c r="H173" s="41"/>
      <c r="I173" s="234"/>
      <c r="J173" s="41"/>
      <c r="K173" s="41"/>
      <c r="L173" s="45"/>
      <c r="M173" s="293"/>
      <c r="N173" s="294"/>
      <c r="O173" s="295"/>
      <c r="P173" s="295"/>
      <c r="Q173" s="295"/>
      <c r="R173" s="295"/>
      <c r="S173" s="295"/>
      <c r="T173" s="29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173</v>
      </c>
      <c r="AU173" s="18" t="s">
        <v>84</v>
      </c>
    </row>
    <row r="174" s="2" customFormat="1" ht="6.96" customHeight="1">
      <c r="A174" s="39"/>
      <c r="B174" s="67"/>
      <c r="C174" s="68"/>
      <c r="D174" s="68"/>
      <c r="E174" s="68"/>
      <c r="F174" s="68"/>
      <c r="G174" s="68"/>
      <c r="H174" s="68"/>
      <c r="I174" s="68"/>
      <c r="J174" s="68"/>
      <c r="K174" s="68"/>
      <c r="L174" s="45"/>
      <c r="M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</row>
  </sheetData>
  <sheetProtection sheet="1" autoFilter="0" formatColumns="0" formatRows="0" objects="1" scenarios="1" spinCount="100000" saltValue="E/IHZOLpxsP1M1B8eTBhczE0X4Er21ZCcZxUdPwv+TABISE6RMb3UnYw6M16D2xJij/HZBTUUoUa17411MN8rw==" hashValue="x6dae+mnrD9eGlt/K5sap0VdknUYQBwkMywKyLZLneYwg5EApOGRaIF806G1ldQUaxpXzaqEAn+B3EGEg2g4NA==" algorithmName="SHA-512" password="CC35"/>
  <autoFilter ref="C117:K17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ROUND((SUM(BE119:BE159)),  2)</f>
        <v>0</v>
      </c>
      <c r="G33" s="39"/>
      <c r="H33" s="39"/>
      <c r="I33" s="156">
        <v>0.20999999999999999</v>
      </c>
      <c r="J33" s="155">
        <f>ROUND(((SUM(BE119:BE159))*I33),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ROUND((SUM(BF119:BF159)),  2)</f>
        <v>0</v>
      </c>
      <c r="G34" s="39"/>
      <c r="H34" s="39"/>
      <c r="I34" s="156">
        <v>0.12</v>
      </c>
      <c r="J34" s="155">
        <f>ROUND(((SUM(BF119:BF159))*I34),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ROUND((SUM(BG119:BG159)),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ROUND((SUM(BH119:BH159)),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ROUND((SUM(BI119:BI159)),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D.1.2.6.b - Slaboproud - EVS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1735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1673</v>
      </c>
      <c r="E98" s="183"/>
      <c r="F98" s="183"/>
      <c r="G98" s="183"/>
      <c r="H98" s="183"/>
      <c r="I98" s="183"/>
      <c r="J98" s="184">
        <f>J131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1674</v>
      </c>
      <c r="E99" s="183"/>
      <c r="F99" s="183"/>
      <c r="G99" s="183"/>
      <c r="H99" s="183"/>
      <c r="I99" s="183"/>
      <c r="J99" s="184">
        <f>J144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ZŠ Mařádkova - hala - rekonstrukce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D.1.2.6.b - Slaboproud - EVS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Mařádkova 518/15, Předměstí, 746 01 Opava</v>
      </c>
      <c r="G113" s="41"/>
      <c r="H113" s="41"/>
      <c r="I113" s="33" t="s">
        <v>22</v>
      </c>
      <c r="J113" s="80" t="str">
        <f>IF(J12="","",J12)</f>
        <v>26. 1. 2026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Statutární město Opava</v>
      </c>
      <c r="G115" s="41"/>
      <c r="H115" s="41"/>
      <c r="I115" s="33" t="s">
        <v>30</v>
      </c>
      <c r="J115" s="37" t="str">
        <f>E21</f>
        <v>ARCHITEKTONICKÁ KANCELÁŘ CHVÁTAL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150</v>
      </c>
      <c r="D118" s="195" t="s">
        <v>61</v>
      </c>
      <c r="E118" s="195" t="s">
        <v>57</v>
      </c>
      <c r="F118" s="195" t="s">
        <v>58</v>
      </c>
      <c r="G118" s="195" t="s">
        <v>151</v>
      </c>
      <c r="H118" s="195" t="s">
        <v>152</v>
      </c>
      <c r="I118" s="195" t="s">
        <v>153</v>
      </c>
      <c r="J118" s="195" t="s">
        <v>122</v>
      </c>
      <c r="K118" s="196" t="s">
        <v>154</v>
      </c>
      <c r="L118" s="197"/>
      <c r="M118" s="101" t="s">
        <v>1</v>
      </c>
      <c r="N118" s="102" t="s">
        <v>40</v>
      </c>
      <c r="O118" s="102" t="s">
        <v>155</v>
      </c>
      <c r="P118" s="102" t="s">
        <v>156</v>
      </c>
      <c r="Q118" s="102" t="s">
        <v>157</v>
      </c>
      <c r="R118" s="102" t="s">
        <v>158</v>
      </c>
      <c r="S118" s="102" t="s">
        <v>159</v>
      </c>
      <c r="T118" s="103" t="s">
        <v>160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161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P120+P131+P144</f>
        <v>0</v>
      </c>
      <c r="Q119" s="105"/>
      <c r="R119" s="200">
        <f>R120+R131+R144</f>
        <v>0</v>
      </c>
      <c r="S119" s="105"/>
      <c r="T119" s="201">
        <f>T120+T131+T144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124</v>
      </c>
      <c r="BK119" s="202">
        <f>BK120+BK131+BK144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1736</v>
      </c>
      <c r="F120" s="206" t="s">
        <v>1362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SUM(P121:P130)</f>
        <v>0</v>
      </c>
      <c r="Q120" s="211"/>
      <c r="R120" s="212">
        <f>SUM(R121:R130)</f>
        <v>0</v>
      </c>
      <c r="S120" s="211"/>
      <c r="T120" s="213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164</v>
      </c>
      <c r="BK120" s="216">
        <f>SUM(BK121:BK130)</f>
        <v>0</v>
      </c>
    </row>
    <row r="121" s="2" customFormat="1" ht="21.75" customHeight="1">
      <c r="A121" s="39"/>
      <c r="B121" s="40"/>
      <c r="C121" s="219" t="s">
        <v>84</v>
      </c>
      <c r="D121" s="219" t="s">
        <v>166</v>
      </c>
      <c r="E121" s="220" t="s">
        <v>1737</v>
      </c>
      <c r="F121" s="221" t="s">
        <v>1738</v>
      </c>
      <c r="G121" s="222" t="s">
        <v>169</v>
      </c>
      <c r="H121" s="223">
        <v>5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171</v>
      </c>
      <c r="AT121" s="230" t="s">
        <v>166</v>
      </c>
      <c r="AU121" s="230" t="s">
        <v>84</v>
      </c>
      <c r="AY121" s="18" t="s">
        <v>164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171</v>
      </c>
      <c r="BM121" s="230" t="s">
        <v>86</v>
      </c>
    </row>
    <row r="122" s="2" customFormat="1">
      <c r="A122" s="39"/>
      <c r="B122" s="40"/>
      <c r="C122" s="41"/>
      <c r="D122" s="232" t="s">
        <v>173</v>
      </c>
      <c r="E122" s="41"/>
      <c r="F122" s="233" t="s">
        <v>1738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84</v>
      </c>
    </row>
    <row r="123" s="2" customFormat="1">
      <c r="A123" s="39"/>
      <c r="B123" s="40"/>
      <c r="C123" s="41"/>
      <c r="D123" s="232" t="s">
        <v>1679</v>
      </c>
      <c r="E123" s="41"/>
      <c r="F123" s="297" t="s">
        <v>1739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1679</v>
      </c>
      <c r="AU123" s="18" t="s">
        <v>84</v>
      </c>
    </row>
    <row r="124" s="2" customFormat="1" ht="16.5" customHeight="1">
      <c r="A124" s="39"/>
      <c r="B124" s="40"/>
      <c r="C124" s="219" t="s">
        <v>86</v>
      </c>
      <c r="D124" s="219" t="s">
        <v>166</v>
      </c>
      <c r="E124" s="220" t="s">
        <v>1740</v>
      </c>
      <c r="F124" s="221" t="s">
        <v>1741</v>
      </c>
      <c r="G124" s="222" t="s">
        <v>204</v>
      </c>
      <c r="H124" s="223">
        <v>60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171</v>
      </c>
      <c r="AT124" s="230" t="s">
        <v>166</v>
      </c>
      <c r="AU124" s="230" t="s">
        <v>84</v>
      </c>
      <c r="AY124" s="18" t="s">
        <v>164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171</v>
      </c>
      <c r="BM124" s="230" t="s">
        <v>171</v>
      </c>
    </row>
    <row r="125" s="2" customFormat="1">
      <c r="A125" s="39"/>
      <c r="B125" s="40"/>
      <c r="C125" s="41"/>
      <c r="D125" s="232" t="s">
        <v>173</v>
      </c>
      <c r="E125" s="41"/>
      <c r="F125" s="233" t="s">
        <v>1741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173</v>
      </c>
      <c r="AU125" s="18" t="s">
        <v>84</v>
      </c>
    </row>
    <row r="126" s="2" customFormat="1">
      <c r="A126" s="39"/>
      <c r="B126" s="40"/>
      <c r="C126" s="41"/>
      <c r="D126" s="232" t="s">
        <v>1679</v>
      </c>
      <c r="E126" s="41"/>
      <c r="F126" s="297" t="s">
        <v>1742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1679</v>
      </c>
      <c r="AU126" s="18" t="s">
        <v>84</v>
      </c>
    </row>
    <row r="127" s="2" customFormat="1" ht="24.15" customHeight="1">
      <c r="A127" s="39"/>
      <c r="B127" s="40"/>
      <c r="C127" s="219" t="s">
        <v>185</v>
      </c>
      <c r="D127" s="219" t="s">
        <v>166</v>
      </c>
      <c r="E127" s="220" t="s">
        <v>1743</v>
      </c>
      <c r="F127" s="221" t="s">
        <v>1744</v>
      </c>
      <c r="G127" s="222" t="s">
        <v>281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84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209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1744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84</v>
      </c>
    </row>
    <row r="129" s="2" customFormat="1" ht="21.75" customHeight="1">
      <c r="A129" s="39"/>
      <c r="B129" s="40"/>
      <c r="C129" s="219" t="s">
        <v>171</v>
      </c>
      <c r="D129" s="219" t="s">
        <v>166</v>
      </c>
      <c r="E129" s="220" t="s">
        <v>1745</v>
      </c>
      <c r="F129" s="221" t="s">
        <v>1746</v>
      </c>
      <c r="G129" s="222" t="s">
        <v>281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248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1746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1675</v>
      </c>
      <c r="F131" s="206" t="s">
        <v>1676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SUM(P132:P143)</f>
        <v>0</v>
      </c>
      <c r="Q131" s="211"/>
      <c r="R131" s="212">
        <f>SUM(R132:R143)</f>
        <v>0</v>
      </c>
      <c r="S131" s="211"/>
      <c r="T131" s="213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164</v>
      </c>
      <c r="BK131" s="216">
        <f>SUM(BK132:BK143)</f>
        <v>0</v>
      </c>
    </row>
    <row r="132" s="2" customFormat="1" ht="24.15" customHeight="1">
      <c r="A132" s="39"/>
      <c r="B132" s="40"/>
      <c r="C132" s="219" t="s">
        <v>201</v>
      </c>
      <c r="D132" s="219" t="s">
        <v>166</v>
      </c>
      <c r="E132" s="220" t="s">
        <v>1747</v>
      </c>
      <c r="F132" s="221" t="s">
        <v>1748</v>
      </c>
      <c r="G132" s="222" t="s">
        <v>204</v>
      </c>
      <c r="H132" s="223">
        <v>58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171</v>
      </c>
      <c r="AT132" s="230" t="s">
        <v>166</v>
      </c>
      <c r="AU132" s="230" t="s">
        <v>84</v>
      </c>
      <c r="AY132" s="18" t="s">
        <v>164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171</v>
      </c>
      <c r="BM132" s="230" t="s">
        <v>1365</v>
      </c>
    </row>
    <row r="133" s="2" customFormat="1">
      <c r="A133" s="39"/>
      <c r="B133" s="40"/>
      <c r="C133" s="41"/>
      <c r="D133" s="232" t="s">
        <v>173</v>
      </c>
      <c r="E133" s="41"/>
      <c r="F133" s="233" t="s">
        <v>1748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84</v>
      </c>
    </row>
    <row r="134" s="2" customFormat="1">
      <c r="A134" s="39"/>
      <c r="B134" s="40"/>
      <c r="C134" s="41"/>
      <c r="D134" s="232" t="s">
        <v>1679</v>
      </c>
      <c r="E134" s="41"/>
      <c r="F134" s="297" t="s">
        <v>1749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1679</v>
      </c>
      <c r="AU134" s="18" t="s">
        <v>84</v>
      </c>
    </row>
    <row r="135" s="2" customFormat="1" ht="24.15" customHeight="1">
      <c r="A135" s="39"/>
      <c r="B135" s="40"/>
      <c r="C135" s="219" t="s">
        <v>209</v>
      </c>
      <c r="D135" s="219" t="s">
        <v>166</v>
      </c>
      <c r="E135" s="220" t="s">
        <v>1677</v>
      </c>
      <c r="F135" s="221" t="s">
        <v>1678</v>
      </c>
      <c r="G135" s="222" t="s">
        <v>204</v>
      </c>
      <c r="H135" s="223">
        <v>20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171</v>
      </c>
      <c r="AT135" s="230" t="s">
        <v>166</v>
      </c>
      <c r="AU135" s="230" t="s">
        <v>84</v>
      </c>
      <c r="AY135" s="18" t="s">
        <v>164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171</v>
      </c>
      <c r="BM135" s="230" t="s">
        <v>8</v>
      </c>
    </row>
    <row r="136" s="2" customFormat="1">
      <c r="A136" s="39"/>
      <c r="B136" s="40"/>
      <c r="C136" s="41"/>
      <c r="D136" s="232" t="s">
        <v>173</v>
      </c>
      <c r="E136" s="41"/>
      <c r="F136" s="233" t="s">
        <v>1678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84</v>
      </c>
    </row>
    <row r="137" s="2" customFormat="1">
      <c r="A137" s="39"/>
      <c r="B137" s="40"/>
      <c r="C137" s="41"/>
      <c r="D137" s="232" t="s">
        <v>1679</v>
      </c>
      <c r="E137" s="41"/>
      <c r="F137" s="297" t="s">
        <v>1680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1679</v>
      </c>
      <c r="AU137" s="18" t="s">
        <v>84</v>
      </c>
    </row>
    <row r="138" s="2" customFormat="1" ht="16.5" customHeight="1">
      <c r="A138" s="39"/>
      <c r="B138" s="40"/>
      <c r="C138" s="219" t="s">
        <v>1370</v>
      </c>
      <c r="D138" s="219" t="s">
        <v>166</v>
      </c>
      <c r="E138" s="220" t="s">
        <v>1684</v>
      </c>
      <c r="F138" s="221" t="s">
        <v>1685</v>
      </c>
      <c r="G138" s="222" t="s">
        <v>1592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41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171</v>
      </c>
      <c r="AT138" s="230" t="s">
        <v>166</v>
      </c>
      <c r="AU138" s="230" t="s">
        <v>84</v>
      </c>
      <c r="AY138" s="18" t="s">
        <v>164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171</v>
      </c>
      <c r="BM138" s="230" t="s">
        <v>1373</v>
      </c>
    </row>
    <row r="139" s="2" customFormat="1">
      <c r="A139" s="39"/>
      <c r="B139" s="40"/>
      <c r="C139" s="41"/>
      <c r="D139" s="232" t="s">
        <v>173</v>
      </c>
      <c r="E139" s="41"/>
      <c r="F139" s="233" t="s">
        <v>1685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173</v>
      </c>
      <c r="AU139" s="18" t="s">
        <v>84</v>
      </c>
    </row>
    <row r="140" s="2" customFormat="1">
      <c r="A140" s="39"/>
      <c r="B140" s="40"/>
      <c r="C140" s="41"/>
      <c r="D140" s="232" t="s">
        <v>1679</v>
      </c>
      <c r="E140" s="41"/>
      <c r="F140" s="297" t="s">
        <v>1750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1679</v>
      </c>
      <c r="AU140" s="18" t="s">
        <v>84</v>
      </c>
    </row>
    <row r="141" s="2" customFormat="1" ht="16.5" customHeight="1">
      <c r="A141" s="39"/>
      <c r="B141" s="40"/>
      <c r="C141" s="219" t="s">
        <v>248</v>
      </c>
      <c r="D141" s="219" t="s">
        <v>166</v>
      </c>
      <c r="E141" s="220" t="s">
        <v>1687</v>
      </c>
      <c r="F141" s="221" t="s">
        <v>1688</v>
      </c>
      <c r="G141" s="222" t="s">
        <v>204</v>
      </c>
      <c r="H141" s="223">
        <v>80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41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171</v>
      </c>
      <c r="AT141" s="230" t="s">
        <v>166</v>
      </c>
      <c r="AU141" s="230" t="s">
        <v>84</v>
      </c>
      <c r="AY141" s="18" t="s">
        <v>164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84</v>
      </c>
      <c r="BK141" s="231">
        <f>ROUND(I141*H141,2)</f>
        <v>0</v>
      </c>
      <c r="BL141" s="18" t="s">
        <v>171</v>
      </c>
      <c r="BM141" s="230" t="s">
        <v>237</v>
      </c>
    </row>
    <row r="142" s="2" customFormat="1">
      <c r="A142" s="39"/>
      <c r="B142" s="40"/>
      <c r="C142" s="41"/>
      <c r="D142" s="232" t="s">
        <v>173</v>
      </c>
      <c r="E142" s="41"/>
      <c r="F142" s="233" t="s">
        <v>1688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173</v>
      </c>
      <c r="AU142" s="18" t="s">
        <v>84</v>
      </c>
    </row>
    <row r="143" s="2" customFormat="1">
      <c r="A143" s="39"/>
      <c r="B143" s="40"/>
      <c r="C143" s="41"/>
      <c r="D143" s="232" t="s">
        <v>1679</v>
      </c>
      <c r="E143" s="41"/>
      <c r="F143" s="297" t="s">
        <v>1689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1679</v>
      </c>
      <c r="AU143" s="18" t="s">
        <v>84</v>
      </c>
    </row>
    <row r="144" s="12" customFormat="1" ht="25.92" customHeight="1">
      <c r="A144" s="12"/>
      <c r="B144" s="203"/>
      <c r="C144" s="204"/>
      <c r="D144" s="205" t="s">
        <v>75</v>
      </c>
      <c r="E144" s="206" t="s">
        <v>1693</v>
      </c>
      <c r="F144" s="206" t="s">
        <v>1694</v>
      </c>
      <c r="G144" s="204"/>
      <c r="H144" s="204"/>
      <c r="I144" s="207"/>
      <c r="J144" s="208">
        <f>BK144</f>
        <v>0</v>
      </c>
      <c r="K144" s="204"/>
      <c r="L144" s="209"/>
      <c r="M144" s="210"/>
      <c r="N144" s="211"/>
      <c r="O144" s="211"/>
      <c r="P144" s="212">
        <f>SUM(P145:P159)</f>
        <v>0</v>
      </c>
      <c r="Q144" s="211"/>
      <c r="R144" s="212">
        <f>SUM(R145:R159)</f>
        <v>0</v>
      </c>
      <c r="S144" s="211"/>
      <c r="T144" s="213">
        <f>SUM(T145:T159)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84</v>
      </c>
      <c r="AT144" s="215" t="s">
        <v>75</v>
      </c>
      <c r="AU144" s="215" t="s">
        <v>76</v>
      </c>
      <c r="AY144" s="214" t="s">
        <v>164</v>
      </c>
      <c r="BK144" s="216">
        <f>SUM(BK145:BK159)</f>
        <v>0</v>
      </c>
    </row>
    <row r="145" s="2" customFormat="1" ht="16.5" customHeight="1">
      <c r="A145" s="39"/>
      <c r="B145" s="40"/>
      <c r="C145" s="219" t="s">
        <v>685</v>
      </c>
      <c r="D145" s="219" t="s">
        <v>166</v>
      </c>
      <c r="E145" s="220" t="s">
        <v>1751</v>
      </c>
      <c r="F145" s="221" t="s">
        <v>1752</v>
      </c>
      <c r="G145" s="222" t="s">
        <v>169</v>
      </c>
      <c r="H145" s="223">
        <v>8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41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171</v>
      </c>
      <c r="AT145" s="230" t="s">
        <v>166</v>
      </c>
      <c r="AU145" s="230" t="s">
        <v>84</v>
      </c>
      <c r="AY145" s="18" t="s">
        <v>164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84</v>
      </c>
      <c r="BK145" s="231">
        <f>ROUND(I145*H145,2)</f>
        <v>0</v>
      </c>
      <c r="BL145" s="18" t="s">
        <v>171</v>
      </c>
      <c r="BM145" s="230" t="s">
        <v>251</v>
      </c>
    </row>
    <row r="146" s="2" customFormat="1">
      <c r="A146" s="39"/>
      <c r="B146" s="40"/>
      <c r="C146" s="41"/>
      <c r="D146" s="232" t="s">
        <v>173</v>
      </c>
      <c r="E146" s="41"/>
      <c r="F146" s="233" t="s">
        <v>1752</v>
      </c>
      <c r="G146" s="41"/>
      <c r="H146" s="41"/>
      <c r="I146" s="234"/>
      <c r="J146" s="41"/>
      <c r="K146" s="41"/>
      <c r="L146" s="45"/>
      <c r="M146" s="235"/>
      <c r="N146" s="236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173</v>
      </c>
      <c r="AU146" s="18" t="s">
        <v>84</v>
      </c>
    </row>
    <row r="147" s="2" customFormat="1" ht="16.5" customHeight="1">
      <c r="A147" s="39"/>
      <c r="B147" s="40"/>
      <c r="C147" s="219" t="s">
        <v>1365</v>
      </c>
      <c r="D147" s="219" t="s">
        <v>166</v>
      </c>
      <c r="E147" s="220" t="s">
        <v>1753</v>
      </c>
      <c r="F147" s="221" t="s">
        <v>1754</v>
      </c>
      <c r="G147" s="222" t="s">
        <v>204</v>
      </c>
      <c r="H147" s="223">
        <v>80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166</v>
      </c>
      <c r="AU147" s="230" t="s">
        <v>84</v>
      </c>
      <c r="AY147" s="18" t="s">
        <v>164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171</v>
      </c>
      <c r="BM147" s="230" t="s">
        <v>1384</v>
      </c>
    </row>
    <row r="148" s="2" customFormat="1">
      <c r="A148" s="39"/>
      <c r="B148" s="40"/>
      <c r="C148" s="41"/>
      <c r="D148" s="232" t="s">
        <v>173</v>
      </c>
      <c r="E148" s="41"/>
      <c r="F148" s="233" t="s">
        <v>1754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84</v>
      </c>
    </row>
    <row r="149" s="2" customFormat="1" ht="16.5" customHeight="1">
      <c r="A149" s="39"/>
      <c r="B149" s="40"/>
      <c r="C149" s="219" t="s">
        <v>1385</v>
      </c>
      <c r="D149" s="219" t="s">
        <v>166</v>
      </c>
      <c r="E149" s="220" t="s">
        <v>1755</v>
      </c>
      <c r="F149" s="221" t="s">
        <v>1756</v>
      </c>
      <c r="G149" s="222" t="s">
        <v>169</v>
      </c>
      <c r="H149" s="223">
        <v>4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41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171</v>
      </c>
      <c r="AT149" s="230" t="s">
        <v>166</v>
      </c>
      <c r="AU149" s="230" t="s">
        <v>84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171</v>
      </c>
      <c r="BM149" s="230" t="s">
        <v>1388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1756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84</v>
      </c>
    </row>
    <row r="151" s="2" customFormat="1" ht="16.5" customHeight="1">
      <c r="A151" s="39"/>
      <c r="B151" s="40"/>
      <c r="C151" s="219" t="s">
        <v>8</v>
      </c>
      <c r="D151" s="219" t="s">
        <v>166</v>
      </c>
      <c r="E151" s="220" t="s">
        <v>1757</v>
      </c>
      <c r="F151" s="221" t="s">
        <v>1758</v>
      </c>
      <c r="G151" s="222" t="s">
        <v>169</v>
      </c>
      <c r="H151" s="223">
        <v>4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41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171</v>
      </c>
      <c r="AT151" s="230" t="s">
        <v>166</v>
      </c>
      <c r="AU151" s="230" t="s">
        <v>84</v>
      </c>
      <c r="AY151" s="18" t="s">
        <v>164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84</v>
      </c>
      <c r="BK151" s="231">
        <f>ROUND(I151*H151,2)</f>
        <v>0</v>
      </c>
      <c r="BL151" s="18" t="s">
        <v>171</v>
      </c>
      <c r="BM151" s="230" t="s">
        <v>693</v>
      </c>
    </row>
    <row r="152" s="2" customFormat="1">
      <c r="A152" s="39"/>
      <c r="B152" s="40"/>
      <c r="C152" s="41"/>
      <c r="D152" s="232" t="s">
        <v>173</v>
      </c>
      <c r="E152" s="41"/>
      <c r="F152" s="233" t="s">
        <v>1758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173</v>
      </c>
      <c r="AU152" s="18" t="s">
        <v>84</v>
      </c>
    </row>
    <row r="153" s="2" customFormat="1" ht="16.5" customHeight="1">
      <c r="A153" s="39"/>
      <c r="B153" s="40"/>
      <c r="C153" s="219" t="s">
        <v>1391</v>
      </c>
      <c r="D153" s="219" t="s">
        <v>166</v>
      </c>
      <c r="E153" s="220" t="s">
        <v>1759</v>
      </c>
      <c r="F153" s="221" t="s">
        <v>1760</v>
      </c>
      <c r="G153" s="222" t="s">
        <v>204</v>
      </c>
      <c r="H153" s="223">
        <v>80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171</v>
      </c>
      <c r="AT153" s="230" t="s">
        <v>166</v>
      </c>
      <c r="AU153" s="230" t="s">
        <v>84</v>
      </c>
      <c r="AY153" s="18" t="s">
        <v>164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171</v>
      </c>
      <c r="BM153" s="230" t="s">
        <v>265</v>
      </c>
    </row>
    <row r="154" s="2" customFormat="1">
      <c r="A154" s="39"/>
      <c r="B154" s="40"/>
      <c r="C154" s="41"/>
      <c r="D154" s="232" t="s">
        <v>173</v>
      </c>
      <c r="E154" s="41"/>
      <c r="F154" s="233" t="s">
        <v>1760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84</v>
      </c>
    </row>
    <row r="155" s="2" customFormat="1" ht="21.75" customHeight="1">
      <c r="A155" s="39"/>
      <c r="B155" s="40"/>
      <c r="C155" s="219" t="s">
        <v>1373</v>
      </c>
      <c r="D155" s="219" t="s">
        <v>166</v>
      </c>
      <c r="E155" s="220" t="s">
        <v>1761</v>
      </c>
      <c r="F155" s="221" t="s">
        <v>1762</v>
      </c>
      <c r="G155" s="222" t="s">
        <v>169</v>
      </c>
      <c r="H155" s="223">
        <v>8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166</v>
      </c>
      <c r="AU155" s="230" t="s">
        <v>84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171</v>
      </c>
      <c r="BM155" s="230" t="s">
        <v>278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1762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84</v>
      </c>
    </row>
    <row r="157" s="2" customFormat="1" ht="16.5" customHeight="1">
      <c r="A157" s="39"/>
      <c r="B157" s="40"/>
      <c r="C157" s="219" t="s">
        <v>227</v>
      </c>
      <c r="D157" s="219" t="s">
        <v>166</v>
      </c>
      <c r="E157" s="220" t="s">
        <v>1763</v>
      </c>
      <c r="F157" s="221" t="s">
        <v>1764</v>
      </c>
      <c r="G157" s="222" t="s">
        <v>1765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41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171</v>
      </c>
      <c r="AT157" s="230" t="s">
        <v>166</v>
      </c>
      <c r="AU157" s="230" t="s">
        <v>84</v>
      </c>
      <c r="AY157" s="18" t="s">
        <v>164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84</v>
      </c>
      <c r="BK157" s="231">
        <f>ROUND(I157*H157,2)</f>
        <v>0</v>
      </c>
      <c r="BL157" s="18" t="s">
        <v>171</v>
      </c>
      <c r="BM157" s="230" t="s">
        <v>1398</v>
      </c>
    </row>
    <row r="158" s="2" customFormat="1">
      <c r="A158" s="39"/>
      <c r="B158" s="40"/>
      <c r="C158" s="41"/>
      <c r="D158" s="232" t="s">
        <v>173</v>
      </c>
      <c r="E158" s="41"/>
      <c r="F158" s="233" t="s">
        <v>1764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173</v>
      </c>
      <c r="AU158" s="18" t="s">
        <v>84</v>
      </c>
    </row>
    <row r="159" s="2" customFormat="1">
      <c r="A159" s="39"/>
      <c r="B159" s="40"/>
      <c r="C159" s="41"/>
      <c r="D159" s="232" t="s">
        <v>1679</v>
      </c>
      <c r="E159" s="41"/>
      <c r="F159" s="297" t="s">
        <v>1766</v>
      </c>
      <c r="G159" s="41"/>
      <c r="H159" s="41"/>
      <c r="I159" s="234"/>
      <c r="J159" s="41"/>
      <c r="K159" s="41"/>
      <c r="L159" s="45"/>
      <c r="M159" s="293"/>
      <c r="N159" s="294"/>
      <c r="O159" s="295"/>
      <c r="P159" s="295"/>
      <c r="Q159" s="295"/>
      <c r="R159" s="295"/>
      <c r="S159" s="295"/>
      <c r="T159" s="29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1679</v>
      </c>
      <c r="AU159" s="18" t="s">
        <v>84</v>
      </c>
    </row>
    <row r="160" s="2" customFormat="1" ht="6.96" customHeight="1">
      <c r="A160" s="39"/>
      <c r="B160" s="67"/>
      <c r="C160" s="68"/>
      <c r="D160" s="68"/>
      <c r="E160" s="68"/>
      <c r="F160" s="68"/>
      <c r="G160" s="68"/>
      <c r="H160" s="68"/>
      <c r="I160" s="68"/>
      <c r="J160" s="68"/>
      <c r="K160" s="68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rQhv+2OkDNCaycDnZhMeTNPZ/nKUOboewVMxC7qWf+7OZy7jFAGe6RijLmLTYi0N+1b4Zylr35HVxyu2RcPn3g==" hashValue="ydzNhiTDSmCCCK+LH1qF6gmvUlL4B4xFAiZXN62oDkrG9u30p4aEN5nuwcSyOEUrEykjmb0psr0/dlxljD63NA==" algorithmName="SHA-512" password="CC35"/>
  <autoFilter ref="C118:K1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1767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ROUND((SUM(BE119:BE204)),  2)</f>
        <v>0</v>
      </c>
      <c r="G33" s="39"/>
      <c r="H33" s="39"/>
      <c r="I33" s="156">
        <v>0.20999999999999999</v>
      </c>
      <c r="J33" s="155">
        <f>ROUND(((SUM(BE119:BE204))*I33),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ROUND((SUM(BF119:BF204)),  2)</f>
        <v>0</v>
      </c>
      <c r="G34" s="39"/>
      <c r="H34" s="39"/>
      <c r="I34" s="156">
        <v>0.12</v>
      </c>
      <c r="J34" s="155">
        <f>ROUND(((SUM(BF119:BF204))*I34),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ROUND((SUM(BG119:BG204)),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ROUND((SUM(BH119:BH204)),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ROUND((SUM(BI119:BI204)),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D.1.2.6.c - Slaboproud - SKS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1735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1673</v>
      </c>
      <c r="E98" s="183"/>
      <c r="F98" s="183"/>
      <c r="G98" s="183"/>
      <c r="H98" s="183"/>
      <c r="I98" s="183"/>
      <c r="J98" s="184">
        <f>J131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1674</v>
      </c>
      <c r="E99" s="183"/>
      <c r="F99" s="183"/>
      <c r="G99" s="183"/>
      <c r="H99" s="183"/>
      <c r="I99" s="183"/>
      <c r="J99" s="184">
        <f>J146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149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ZŠ Mařádkova - hala - rekonstrukce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118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D.1.2.6.c - Slaboproud - SKS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Mařádkova 518/15, Předměstí, 746 01 Opava</v>
      </c>
      <c r="G113" s="41"/>
      <c r="H113" s="41"/>
      <c r="I113" s="33" t="s">
        <v>22</v>
      </c>
      <c r="J113" s="80" t="str">
        <f>IF(J12="","",J12)</f>
        <v>26. 1. 2026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40.05" customHeight="1">
      <c r="A115" s="39"/>
      <c r="B115" s="40"/>
      <c r="C115" s="33" t="s">
        <v>24</v>
      </c>
      <c r="D115" s="41"/>
      <c r="E115" s="41"/>
      <c r="F115" s="28" t="str">
        <f>E15</f>
        <v>Statutární město Opava</v>
      </c>
      <c r="G115" s="41"/>
      <c r="H115" s="41"/>
      <c r="I115" s="33" t="s">
        <v>30</v>
      </c>
      <c r="J115" s="37" t="str">
        <f>E21</f>
        <v>ARCHITEKTONICKÁ KANCELÁŘ CHVÁTAL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33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150</v>
      </c>
      <c r="D118" s="195" t="s">
        <v>61</v>
      </c>
      <c r="E118" s="195" t="s">
        <v>57</v>
      </c>
      <c r="F118" s="195" t="s">
        <v>58</v>
      </c>
      <c r="G118" s="195" t="s">
        <v>151</v>
      </c>
      <c r="H118" s="195" t="s">
        <v>152</v>
      </c>
      <c r="I118" s="195" t="s">
        <v>153</v>
      </c>
      <c r="J118" s="195" t="s">
        <v>122</v>
      </c>
      <c r="K118" s="196" t="s">
        <v>154</v>
      </c>
      <c r="L118" s="197"/>
      <c r="M118" s="101" t="s">
        <v>1</v>
      </c>
      <c r="N118" s="102" t="s">
        <v>40</v>
      </c>
      <c r="O118" s="102" t="s">
        <v>155</v>
      </c>
      <c r="P118" s="102" t="s">
        <v>156</v>
      </c>
      <c r="Q118" s="102" t="s">
        <v>157</v>
      </c>
      <c r="R118" s="102" t="s">
        <v>158</v>
      </c>
      <c r="S118" s="102" t="s">
        <v>159</v>
      </c>
      <c r="T118" s="103" t="s">
        <v>160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161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P120+P131+P146</f>
        <v>0</v>
      </c>
      <c r="Q119" s="105"/>
      <c r="R119" s="200">
        <f>R120+R131+R146</f>
        <v>0</v>
      </c>
      <c r="S119" s="105"/>
      <c r="T119" s="201">
        <f>T120+T131+T146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75</v>
      </c>
      <c r="AU119" s="18" t="s">
        <v>124</v>
      </c>
      <c r="BK119" s="202">
        <f>BK120+BK131+BK146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1736</v>
      </c>
      <c r="F120" s="206" t="s">
        <v>1362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SUM(P121:P130)</f>
        <v>0</v>
      </c>
      <c r="Q120" s="211"/>
      <c r="R120" s="212">
        <f>SUM(R121:R130)</f>
        <v>0</v>
      </c>
      <c r="S120" s="211"/>
      <c r="T120" s="213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164</v>
      </c>
      <c r="BK120" s="216">
        <f>SUM(BK121:BK130)</f>
        <v>0</v>
      </c>
    </row>
    <row r="121" s="2" customFormat="1" ht="16.5" customHeight="1">
      <c r="A121" s="39"/>
      <c r="B121" s="40"/>
      <c r="C121" s="219" t="s">
        <v>84</v>
      </c>
      <c r="D121" s="219" t="s">
        <v>166</v>
      </c>
      <c r="E121" s="220" t="s">
        <v>1768</v>
      </c>
      <c r="F121" s="221" t="s">
        <v>1769</v>
      </c>
      <c r="G121" s="222" t="s">
        <v>204</v>
      </c>
      <c r="H121" s="223">
        <v>120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41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171</v>
      </c>
      <c r="AT121" s="230" t="s">
        <v>166</v>
      </c>
      <c r="AU121" s="230" t="s">
        <v>84</v>
      </c>
      <c r="AY121" s="18" t="s">
        <v>164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84</v>
      </c>
      <c r="BK121" s="231">
        <f>ROUND(I121*H121,2)</f>
        <v>0</v>
      </c>
      <c r="BL121" s="18" t="s">
        <v>171</v>
      </c>
      <c r="BM121" s="230" t="s">
        <v>86</v>
      </c>
    </row>
    <row r="122" s="2" customFormat="1">
      <c r="A122" s="39"/>
      <c r="B122" s="40"/>
      <c r="C122" s="41"/>
      <c r="D122" s="232" t="s">
        <v>173</v>
      </c>
      <c r="E122" s="41"/>
      <c r="F122" s="233" t="s">
        <v>1769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173</v>
      </c>
      <c r="AU122" s="18" t="s">
        <v>84</v>
      </c>
    </row>
    <row r="123" s="2" customFormat="1">
      <c r="A123" s="39"/>
      <c r="B123" s="40"/>
      <c r="C123" s="41"/>
      <c r="D123" s="232" t="s">
        <v>1679</v>
      </c>
      <c r="E123" s="41"/>
      <c r="F123" s="297" t="s">
        <v>1770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1679</v>
      </c>
      <c r="AU123" s="18" t="s">
        <v>84</v>
      </c>
    </row>
    <row r="124" s="2" customFormat="1" ht="16.5" customHeight="1">
      <c r="A124" s="39"/>
      <c r="B124" s="40"/>
      <c r="C124" s="219" t="s">
        <v>86</v>
      </c>
      <c r="D124" s="219" t="s">
        <v>166</v>
      </c>
      <c r="E124" s="220" t="s">
        <v>1740</v>
      </c>
      <c r="F124" s="221" t="s">
        <v>1741</v>
      </c>
      <c r="G124" s="222" t="s">
        <v>204</v>
      </c>
      <c r="H124" s="223">
        <v>80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41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171</v>
      </c>
      <c r="AT124" s="230" t="s">
        <v>166</v>
      </c>
      <c r="AU124" s="230" t="s">
        <v>84</v>
      </c>
      <c r="AY124" s="18" t="s">
        <v>164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84</v>
      </c>
      <c r="BK124" s="231">
        <f>ROUND(I124*H124,2)</f>
        <v>0</v>
      </c>
      <c r="BL124" s="18" t="s">
        <v>171</v>
      </c>
      <c r="BM124" s="230" t="s">
        <v>171</v>
      </c>
    </row>
    <row r="125" s="2" customFormat="1">
      <c r="A125" s="39"/>
      <c r="B125" s="40"/>
      <c r="C125" s="41"/>
      <c r="D125" s="232" t="s">
        <v>173</v>
      </c>
      <c r="E125" s="41"/>
      <c r="F125" s="233" t="s">
        <v>1741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173</v>
      </c>
      <c r="AU125" s="18" t="s">
        <v>84</v>
      </c>
    </row>
    <row r="126" s="2" customFormat="1">
      <c r="A126" s="39"/>
      <c r="B126" s="40"/>
      <c r="C126" s="41"/>
      <c r="D126" s="232" t="s">
        <v>1679</v>
      </c>
      <c r="E126" s="41"/>
      <c r="F126" s="297" t="s">
        <v>1770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1679</v>
      </c>
      <c r="AU126" s="18" t="s">
        <v>84</v>
      </c>
    </row>
    <row r="127" s="2" customFormat="1" ht="24.15" customHeight="1">
      <c r="A127" s="39"/>
      <c r="B127" s="40"/>
      <c r="C127" s="219" t="s">
        <v>185</v>
      </c>
      <c r="D127" s="219" t="s">
        <v>166</v>
      </c>
      <c r="E127" s="220" t="s">
        <v>1743</v>
      </c>
      <c r="F127" s="221" t="s">
        <v>1744</v>
      </c>
      <c r="G127" s="222" t="s">
        <v>281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84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209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1744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84</v>
      </c>
    </row>
    <row r="129" s="2" customFormat="1" ht="21.75" customHeight="1">
      <c r="A129" s="39"/>
      <c r="B129" s="40"/>
      <c r="C129" s="219" t="s">
        <v>171</v>
      </c>
      <c r="D129" s="219" t="s">
        <v>166</v>
      </c>
      <c r="E129" s="220" t="s">
        <v>1745</v>
      </c>
      <c r="F129" s="221" t="s">
        <v>1746</v>
      </c>
      <c r="G129" s="222" t="s">
        <v>281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41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171</v>
      </c>
      <c r="AT129" s="230" t="s">
        <v>166</v>
      </c>
      <c r="AU129" s="230" t="s">
        <v>84</v>
      </c>
      <c r="AY129" s="18" t="s">
        <v>164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84</v>
      </c>
      <c r="BK129" s="231">
        <f>ROUND(I129*H129,2)</f>
        <v>0</v>
      </c>
      <c r="BL129" s="18" t="s">
        <v>171</v>
      </c>
      <c r="BM129" s="230" t="s">
        <v>248</v>
      </c>
    </row>
    <row r="130" s="2" customFormat="1">
      <c r="A130" s="39"/>
      <c r="B130" s="40"/>
      <c r="C130" s="41"/>
      <c r="D130" s="232" t="s">
        <v>173</v>
      </c>
      <c r="E130" s="41"/>
      <c r="F130" s="233" t="s">
        <v>1746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173</v>
      </c>
      <c r="AU130" s="18" t="s">
        <v>84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1675</v>
      </c>
      <c r="F131" s="206" t="s">
        <v>1676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SUM(P132:P145)</f>
        <v>0</v>
      </c>
      <c r="Q131" s="211"/>
      <c r="R131" s="212">
        <f>SUM(R132:R145)</f>
        <v>0</v>
      </c>
      <c r="S131" s="211"/>
      <c r="T131" s="213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164</v>
      </c>
      <c r="BK131" s="216">
        <f>SUM(BK132:BK145)</f>
        <v>0</v>
      </c>
    </row>
    <row r="132" s="2" customFormat="1" ht="24.15" customHeight="1">
      <c r="A132" s="39"/>
      <c r="B132" s="40"/>
      <c r="C132" s="219" t="s">
        <v>201</v>
      </c>
      <c r="D132" s="219" t="s">
        <v>166</v>
      </c>
      <c r="E132" s="220" t="s">
        <v>1677</v>
      </c>
      <c r="F132" s="221" t="s">
        <v>1678</v>
      </c>
      <c r="G132" s="222" t="s">
        <v>204</v>
      </c>
      <c r="H132" s="223">
        <v>150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41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171</v>
      </c>
      <c r="AT132" s="230" t="s">
        <v>166</v>
      </c>
      <c r="AU132" s="230" t="s">
        <v>84</v>
      </c>
      <c r="AY132" s="18" t="s">
        <v>164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171</v>
      </c>
      <c r="BM132" s="230" t="s">
        <v>1365</v>
      </c>
    </row>
    <row r="133" s="2" customFormat="1">
      <c r="A133" s="39"/>
      <c r="B133" s="40"/>
      <c r="C133" s="41"/>
      <c r="D133" s="232" t="s">
        <v>173</v>
      </c>
      <c r="E133" s="41"/>
      <c r="F133" s="233" t="s">
        <v>1678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84</v>
      </c>
    </row>
    <row r="134" s="2" customFormat="1">
      <c r="A134" s="39"/>
      <c r="B134" s="40"/>
      <c r="C134" s="41"/>
      <c r="D134" s="232" t="s">
        <v>1679</v>
      </c>
      <c r="E134" s="41"/>
      <c r="F134" s="297" t="s">
        <v>1680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1679</v>
      </c>
      <c r="AU134" s="18" t="s">
        <v>84</v>
      </c>
    </row>
    <row r="135" s="2" customFormat="1" ht="24.15" customHeight="1">
      <c r="A135" s="39"/>
      <c r="B135" s="40"/>
      <c r="C135" s="219" t="s">
        <v>209</v>
      </c>
      <c r="D135" s="219" t="s">
        <v>166</v>
      </c>
      <c r="E135" s="220" t="s">
        <v>1771</v>
      </c>
      <c r="F135" s="221" t="s">
        <v>1772</v>
      </c>
      <c r="G135" s="222" t="s">
        <v>204</v>
      </c>
      <c r="H135" s="223">
        <v>200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41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171</v>
      </c>
      <c r="AT135" s="230" t="s">
        <v>166</v>
      </c>
      <c r="AU135" s="230" t="s">
        <v>84</v>
      </c>
      <c r="AY135" s="18" t="s">
        <v>164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84</v>
      </c>
      <c r="BK135" s="231">
        <f>ROUND(I135*H135,2)</f>
        <v>0</v>
      </c>
      <c r="BL135" s="18" t="s">
        <v>171</v>
      </c>
      <c r="BM135" s="230" t="s">
        <v>8</v>
      </c>
    </row>
    <row r="136" s="2" customFormat="1">
      <c r="A136" s="39"/>
      <c r="B136" s="40"/>
      <c r="C136" s="41"/>
      <c r="D136" s="232" t="s">
        <v>173</v>
      </c>
      <c r="E136" s="41"/>
      <c r="F136" s="233" t="s">
        <v>1772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173</v>
      </c>
      <c r="AU136" s="18" t="s">
        <v>84</v>
      </c>
    </row>
    <row r="137" s="2" customFormat="1" ht="24.15" customHeight="1">
      <c r="A137" s="39"/>
      <c r="B137" s="40"/>
      <c r="C137" s="219" t="s">
        <v>1370</v>
      </c>
      <c r="D137" s="219" t="s">
        <v>166</v>
      </c>
      <c r="E137" s="220" t="s">
        <v>1773</v>
      </c>
      <c r="F137" s="221" t="s">
        <v>1774</v>
      </c>
      <c r="G137" s="222" t="s">
        <v>169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41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171</v>
      </c>
      <c r="AT137" s="230" t="s">
        <v>166</v>
      </c>
      <c r="AU137" s="230" t="s">
        <v>84</v>
      </c>
      <c r="AY137" s="18" t="s">
        <v>164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84</v>
      </c>
      <c r="BK137" s="231">
        <f>ROUND(I137*H137,2)</f>
        <v>0</v>
      </c>
      <c r="BL137" s="18" t="s">
        <v>171</v>
      </c>
      <c r="BM137" s="230" t="s">
        <v>1373</v>
      </c>
    </row>
    <row r="138" s="2" customFormat="1">
      <c r="A138" s="39"/>
      <c r="B138" s="40"/>
      <c r="C138" s="41"/>
      <c r="D138" s="232" t="s">
        <v>173</v>
      </c>
      <c r="E138" s="41"/>
      <c r="F138" s="233" t="s">
        <v>1774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173</v>
      </c>
      <c r="AU138" s="18" t="s">
        <v>84</v>
      </c>
    </row>
    <row r="139" s="2" customFormat="1">
      <c r="A139" s="39"/>
      <c r="B139" s="40"/>
      <c r="C139" s="41"/>
      <c r="D139" s="232" t="s">
        <v>1679</v>
      </c>
      <c r="E139" s="41"/>
      <c r="F139" s="297" t="s">
        <v>1775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1679</v>
      </c>
      <c r="AU139" s="18" t="s">
        <v>84</v>
      </c>
    </row>
    <row r="140" s="2" customFormat="1" ht="16.5" customHeight="1">
      <c r="A140" s="39"/>
      <c r="B140" s="40"/>
      <c r="C140" s="219" t="s">
        <v>248</v>
      </c>
      <c r="D140" s="219" t="s">
        <v>166</v>
      </c>
      <c r="E140" s="220" t="s">
        <v>1684</v>
      </c>
      <c r="F140" s="221" t="s">
        <v>1685</v>
      </c>
      <c r="G140" s="222" t="s">
        <v>1592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41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171</v>
      </c>
      <c r="AT140" s="230" t="s">
        <v>166</v>
      </c>
      <c r="AU140" s="230" t="s">
        <v>84</v>
      </c>
      <c r="AY140" s="18" t="s">
        <v>164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84</v>
      </c>
      <c r="BK140" s="231">
        <f>ROUND(I140*H140,2)</f>
        <v>0</v>
      </c>
      <c r="BL140" s="18" t="s">
        <v>171</v>
      </c>
      <c r="BM140" s="230" t="s">
        <v>237</v>
      </c>
    </row>
    <row r="141" s="2" customFormat="1">
      <c r="A141" s="39"/>
      <c r="B141" s="40"/>
      <c r="C141" s="41"/>
      <c r="D141" s="232" t="s">
        <v>173</v>
      </c>
      <c r="E141" s="41"/>
      <c r="F141" s="233" t="s">
        <v>1685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173</v>
      </c>
      <c r="AU141" s="18" t="s">
        <v>84</v>
      </c>
    </row>
    <row r="142" s="2" customFormat="1">
      <c r="A142" s="39"/>
      <c r="B142" s="40"/>
      <c r="C142" s="41"/>
      <c r="D142" s="232" t="s">
        <v>1679</v>
      </c>
      <c r="E142" s="41"/>
      <c r="F142" s="297" t="s">
        <v>1750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1679</v>
      </c>
      <c r="AU142" s="18" t="s">
        <v>84</v>
      </c>
    </row>
    <row r="143" s="2" customFormat="1" ht="16.5" customHeight="1">
      <c r="A143" s="39"/>
      <c r="B143" s="40"/>
      <c r="C143" s="219" t="s">
        <v>685</v>
      </c>
      <c r="D143" s="219" t="s">
        <v>166</v>
      </c>
      <c r="E143" s="220" t="s">
        <v>1690</v>
      </c>
      <c r="F143" s="221" t="s">
        <v>1691</v>
      </c>
      <c r="G143" s="222" t="s">
        <v>1776</v>
      </c>
      <c r="H143" s="223">
        <v>2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41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171</v>
      </c>
      <c r="AT143" s="230" t="s">
        <v>166</v>
      </c>
      <c r="AU143" s="230" t="s">
        <v>84</v>
      </c>
      <c r="AY143" s="18" t="s">
        <v>164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84</v>
      </c>
      <c r="BK143" s="231">
        <f>ROUND(I143*H143,2)</f>
        <v>0</v>
      </c>
      <c r="BL143" s="18" t="s">
        <v>171</v>
      </c>
      <c r="BM143" s="230" t="s">
        <v>251</v>
      </c>
    </row>
    <row r="144" s="2" customFormat="1">
      <c r="A144" s="39"/>
      <c r="B144" s="40"/>
      <c r="C144" s="41"/>
      <c r="D144" s="232" t="s">
        <v>173</v>
      </c>
      <c r="E144" s="41"/>
      <c r="F144" s="233" t="s">
        <v>1691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173</v>
      </c>
      <c r="AU144" s="18" t="s">
        <v>84</v>
      </c>
    </row>
    <row r="145" s="2" customFormat="1">
      <c r="A145" s="39"/>
      <c r="B145" s="40"/>
      <c r="C145" s="41"/>
      <c r="D145" s="232" t="s">
        <v>1679</v>
      </c>
      <c r="E145" s="41"/>
      <c r="F145" s="297" t="s">
        <v>1777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1679</v>
      </c>
      <c r="AU145" s="18" t="s">
        <v>84</v>
      </c>
    </row>
    <row r="146" s="12" customFormat="1" ht="25.92" customHeight="1">
      <c r="A146" s="12"/>
      <c r="B146" s="203"/>
      <c r="C146" s="204"/>
      <c r="D146" s="205" t="s">
        <v>75</v>
      </c>
      <c r="E146" s="206" t="s">
        <v>1693</v>
      </c>
      <c r="F146" s="206" t="s">
        <v>1694</v>
      </c>
      <c r="G146" s="204"/>
      <c r="H146" s="204"/>
      <c r="I146" s="207"/>
      <c r="J146" s="208">
        <f>BK146</f>
        <v>0</v>
      </c>
      <c r="K146" s="204"/>
      <c r="L146" s="209"/>
      <c r="M146" s="210"/>
      <c r="N146" s="211"/>
      <c r="O146" s="211"/>
      <c r="P146" s="212">
        <f>SUM(P147:P204)</f>
        <v>0</v>
      </c>
      <c r="Q146" s="211"/>
      <c r="R146" s="212">
        <f>SUM(R147:R204)</f>
        <v>0</v>
      </c>
      <c r="S146" s="211"/>
      <c r="T146" s="213">
        <f>SUM(T147:T204)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75</v>
      </c>
      <c r="AU146" s="215" t="s">
        <v>76</v>
      </c>
      <c r="AY146" s="214" t="s">
        <v>164</v>
      </c>
      <c r="BK146" s="216">
        <f>SUM(BK147:BK204)</f>
        <v>0</v>
      </c>
    </row>
    <row r="147" s="2" customFormat="1" ht="16.5" customHeight="1">
      <c r="A147" s="39"/>
      <c r="B147" s="40"/>
      <c r="C147" s="219" t="s">
        <v>1365</v>
      </c>
      <c r="D147" s="219" t="s">
        <v>166</v>
      </c>
      <c r="E147" s="220" t="s">
        <v>1695</v>
      </c>
      <c r="F147" s="221" t="s">
        <v>1696</v>
      </c>
      <c r="G147" s="222" t="s">
        <v>1444</v>
      </c>
      <c r="H147" s="223">
        <v>10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41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171</v>
      </c>
      <c r="AT147" s="230" t="s">
        <v>166</v>
      </c>
      <c r="AU147" s="230" t="s">
        <v>84</v>
      </c>
      <c r="AY147" s="18" t="s">
        <v>164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84</v>
      </c>
      <c r="BK147" s="231">
        <f>ROUND(I147*H147,2)</f>
        <v>0</v>
      </c>
      <c r="BL147" s="18" t="s">
        <v>171</v>
      </c>
      <c r="BM147" s="230" t="s">
        <v>1384</v>
      </c>
    </row>
    <row r="148" s="2" customFormat="1">
      <c r="A148" s="39"/>
      <c r="B148" s="40"/>
      <c r="C148" s="41"/>
      <c r="D148" s="232" t="s">
        <v>173</v>
      </c>
      <c r="E148" s="41"/>
      <c r="F148" s="233" t="s">
        <v>1696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173</v>
      </c>
      <c r="AU148" s="18" t="s">
        <v>84</v>
      </c>
    </row>
    <row r="149" s="2" customFormat="1">
      <c r="A149" s="39"/>
      <c r="B149" s="40"/>
      <c r="C149" s="41"/>
      <c r="D149" s="232" t="s">
        <v>1679</v>
      </c>
      <c r="E149" s="41"/>
      <c r="F149" s="297" t="s">
        <v>1697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1679</v>
      </c>
      <c r="AU149" s="18" t="s">
        <v>84</v>
      </c>
    </row>
    <row r="150" s="2" customFormat="1" ht="16.5" customHeight="1">
      <c r="A150" s="39"/>
      <c r="B150" s="40"/>
      <c r="C150" s="219" t="s">
        <v>1385</v>
      </c>
      <c r="D150" s="219" t="s">
        <v>166</v>
      </c>
      <c r="E150" s="220" t="s">
        <v>1778</v>
      </c>
      <c r="F150" s="221" t="s">
        <v>1779</v>
      </c>
      <c r="G150" s="222" t="s">
        <v>204</v>
      </c>
      <c r="H150" s="223">
        <v>2400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41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171</v>
      </c>
      <c r="AT150" s="230" t="s">
        <v>166</v>
      </c>
      <c r="AU150" s="230" t="s">
        <v>84</v>
      </c>
      <c r="AY150" s="18" t="s">
        <v>164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84</v>
      </c>
      <c r="BK150" s="231">
        <f>ROUND(I150*H150,2)</f>
        <v>0</v>
      </c>
      <c r="BL150" s="18" t="s">
        <v>171</v>
      </c>
      <c r="BM150" s="230" t="s">
        <v>1388</v>
      </c>
    </row>
    <row r="151" s="2" customFormat="1">
      <c r="A151" s="39"/>
      <c r="B151" s="40"/>
      <c r="C151" s="41"/>
      <c r="D151" s="232" t="s">
        <v>173</v>
      </c>
      <c r="E151" s="41"/>
      <c r="F151" s="233" t="s">
        <v>1779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173</v>
      </c>
      <c r="AU151" s="18" t="s">
        <v>84</v>
      </c>
    </row>
    <row r="152" s="2" customFormat="1">
      <c r="A152" s="39"/>
      <c r="B152" s="40"/>
      <c r="C152" s="41"/>
      <c r="D152" s="232" t="s">
        <v>1679</v>
      </c>
      <c r="E152" s="41"/>
      <c r="F152" s="297" t="s">
        <v>1780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1679</v>
      </c>
      <c r="AU152" s="18" t="s">
        <v>84</v>
      </c>
    </row>
    <row r="153" s="2" customFormat="1" ht="16.5" customHeight="1">
      <c r="A153" s="39"/>
      <c r="B153" s="40"/>
      <c r="C153" s="219" t="s">
        <v>8</v>
      </c>
      <c r="D153" s="219" t="s">
        <v>166</v>
      </c>
      <c r="E153" s="220" t="s">
        <v>1751</v>
      </c>
      <c r="F153" s="221" t="s">
        <v>1752</v>
      </c>
      <c r="G153" s="222" t="s">
        <v>169</v>
      </c>
      <c r="H153" s="223">
        <v>44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41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171</v>
      </c>
      <c r="AT153" s="230" t="s">
        <v>166</v>
      </c>
      <c r="AU153" s="230" t="s">
        <v>84</v>
      </c>
      <c r="AY153" s="18" t="s">
        <v>164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84</v>
      </c>
      <c r="BK153" s="231">
        <f>ROUND(I153*H153,2)</f>
        <v>0</v>
      </c>
      <c r="BL153" s="18" t="s">
        <v>171</v>
      </c>
      <c r="BM153" s="230" t="s">
        <v>693</v>
      </c>
    </row>
    <row r="154" s="2" customFormat="1">
      <c r="A154" s="39"/>
      <c r="B154" s="40"/>
      <c r="C154" s="41"/>
      <c r="D154" s="232" t="s">
        <v>173</v>
      </c>
      <c r="E154" s="41"/>
      <c r="F154" s="233" t="s">
        <v>1752</v>
      </c>
      <c r="G154" s="41"/>
      <c r="H154" s="41"/>
      <c r="I154" s="234"/>
      <c r="J154" s="41"/>
      <c r="K154" s="41"/>
      <c r="L154" s="45"/>
      <c r="M154" s="235"/>
      <c r="N154" s="236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173</v>
      </c>
      <c r="AU154" s="18" t="s">
        <v>84</v>
      </c>
    </row>
    <row r="155" s="2" customFormat="1" ht="16.5" customHeight="1">
      <c r="A155" s="39"/>
      <c r="B155" s="40"/>
      <c r="C155" s="219" t="s">
        <v>1391</v>
      </c>
      <c r="D155" s="219" t="s">
        <v>166</v>
      </c>
      <c r="E155" s="220" t="s">
        <v>1781</v>
      </c>
      <c r="F155" s="221" t="s">
        <v>1782</v>
      </c>
      <c r="G155" s="222" t="s">
        <v>169</v>
      </c>
      <c r="H155" s="223">
        <v>50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41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171</v>
      </c>
      <c r="AT155" s="230" t="s">
        <v>166</v>
      </c>
      <c r="AU155" s="230" t="s">
        <v>84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171</v>
      </c>
      <c r="BM155" s="230" t="s">
        <v>265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1782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84</v>
      </c>
    </row>
    <row r="157" s="2" customFormat="1">
      <c r="A157" s="39"/>
      <c r="B157" s="40"/>
      <c r="C157" s="41"/>
      <c r="D157" s="232" t="s">
        <v>1679</v>
      </c>
      <c r="E157" s="41"/>
      <c r="F157" s="297" t="s">
        <v>1783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1679</v>
      </c>
      <c r="AU157" s="18" t="s">
        <v>84</v>
      </c>
    </row>
    <row r="158" s="2" customFormat="1" ht="21.75" customHeight="1">
      <c r="A158" s="39"/>
      <c r="B158" s="40"/>
      <c r="C158" s="219" t="s">
        <v>1373</v>
      </c>
      <c r="D158" s="219" t="s">
        <v>166</v>
      </c>
      <c r="E158" s="220" t="s">
        <v>1784</v>
      </c>
      <c r="F158" s="221" t="s">
        <v>1785</v>
      </c>
      <c r="G158" s="222" t="s">
        <v>169</v>
      </c>
      <c r="H158" s="223">
        <v>21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41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171</v>
      </c>
      <c r="AT158" s="230" t="s">
        <v>166</v>
      </c>
      <c r="AU158" s="230" t="s">
        <v>84</v>
      </c>
      <c r="AY158" s="18" t="s">
        <v>164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84</v>
      </c>
      <c r="BK158" s="231">
        <f>ROUND(I158*H158,2)</f>
        <v>0</v>
      </c>
      <c r="BL158" s="18" t="s">
        <v>171</v>
      </c>
      <c r="BM158" s="230" t="s">
        <v>278</v>
      </c>
    </row>
    <row r="159" s="2" customFormat="1">
      <c r="A159" s="39"/>
      <c r="B159" s="40"/>
      <c r="C159" s="41"/>
      <c r="D159" s="232" t="s">
        <v>173</v>
      </c>
      <c r="E159" s="41"/>
      <c r="F159" s="233" t="s">
        <v>1785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173</v>
      </c>
      <c r="AU159" s="18" t="s">
        <v>84</v>
      </c>
    </row>
    <row r="160" s="2" customFormat="1">
      <c r="A160" s="39"/>
      <c r="B160" s="40"/>
      <c r="C160" s="41"/>
      <c r="D160" s="232" t="s">
        <v>1679</v>
      </c>
      <c r="E160" s="41"/>
      <c r="F160" s="297" t="s">
        <v>1786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1679</v>
      </c>
      <c r="AU160" s="18" t="s">
        <v>84</v>
      </c>
    </row>
    <row r="161" s="2" customFormat="1" ht="24.15" customHeight="1">
      <c r="A161" s="39"/>
      <c r="B161" s="40"/>
      <c r="C161" s="219" t="s">
        <v>227</v>
      </c>
      <c r="D161" s="219" t="s">
        <v>166</v>
      </c>
      <c r="E161" s="220" t="s">
        <v>1787</v>
      </c>
      <c r="F161" s="221" t="s">
        <v>1788</v>
      </c>
      <c r="G161" s="222" t="s">
        <v>169</v>
      </c>
      <c r="H161" s="223">
        <v>3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41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171</v>
      </c>
      <c r="AT161" s="230" t="s">
        <v>166</v>
      </c>
      <c r="AU161" s="230" t="s">
        <v>84</v>
      </c>
      <c r="AY161" s="18" t="s">
        <v>164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84</v>
      </c>
      <c r="BK161" s="231">
        <f>ROUND(I161*H161,2)</f>
        <v>0</v>
      </c>
      <c r="BL161" s="18" t="s">
        <v>171</v>
      </c>
      <c r="BM161" s="230" t="s">
        <v>1398</v>
      </c>
    </row>
    <row r="162" s="2" customFormat="1">
      <c r="A162" s="39"/>
      <c r="B162" s="40"/>
      <c r="C162" s="41"/>
      <c r="D162" s="232" t="s">
        <v>173</v>
      </c>
      <c r="E162" s="41"/>
      <c r="F162" s="233" t="s">
        <v>1788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173</v>
      </c>
      <c r="AU162" s="18" t="s">
        <v>84</v>
      </c>
    </row>
    <row r="163" s="2" customFormat="1">
      <c r="A163" s="39"/>
      <c r="B163" s="40"/>
      <c r="C163" s="41"/>
      <c r="D163" s="232" t="s">
        <v>1679</v>
      </c>
      <c r="E163" s="41"/>
      <c r="F163" s="297" t="s">
        <v>1789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1679</v>
      </c>
      <c r="AU163" s="18" t="s">
        <v>84</v>
      </c>
    </row>
    <row r="164" s="2" customFormat="1" ht="16.5" customHeight="1">
      <c r="A164" s="39"/>
      <c r="B164" s="40"/>
      <c r="C164" s="219" t="s">
        <v>237</v>
      </c>
      <c r="D164" s="219" t="s">
        <v>166</v>
      </c>
      <c r="E164" s="220" t="s">
        <v>1790</v>
      </c>
      <c r="F164" s="221" t="s">
        <v>1791</v>
      </c>
      <c r="G164" s="222" t="s">
        <v>169</v>
      </c>
      <c r="H164" s="223">
        <v>2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41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171</v>
      </c>
      <c r="AT164" s="230" t="s">
        <v>166</v>
      </c>
      <c r="AU164" s="230" t="s">
        <v>84</v>
      </c>
      <c r="AY164" s="18" t="s">
        <v>164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84</v>
      </c>
      <c r="BK164" s="231">
        <f>ROUND(I164*H164,2)</f>
        <v>0</v>
      </c>
      <c r="BL164" s="18" t="s">
        <v>171</v>
      </c>
      <c r="BM164" s="230" t="s">
        <v>291</v>
      </c>
    </row>
    <row r="165" s="2" customFormat="1">
      <c r="A165" s="39"/>
      <c r="B165" s="40"/>
      <c r="C165" s="41"/>
      <c r="D165" s="232" t="s">
        <v>173</v>
      </c>
      <c r="E165" s="41"/>
      <c r="F165" s="233" t="s">
        <v>1791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173</v>
      </c>
      <c r="AU165" s="18" t="s">
        <v>84</v>
      </c>
    </row>
    <row r="166" s="2" customFormat="1" ht="16.5" customHeight="1">
      <c r="A166" s="39"/>
      <c r="B166" s="40"/>
      <c r="C166" s="219" t="s">
        <v>243</v>
      </c>
      <c r="D166" s="219" t="s">
        <v>166</v>
      </c>
      <c r="E166" s="220" t="s">
        <v>1792</v>
      </c>
      <c r="F166" s="221" t="s">
        <v>1793</v>
      </c>
      <c r="G166" s="222" t="s">
        <v>169</v>
      </c>
      <c r="H166" s="223">
        <v>4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41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171</v>
      </c>
      <c r="AT166" s="230" t="s">
        <v>166</v>
      </c>
      <c r="AU166" s="230" t="s">
        <v>84</v>
      </c>
      <c r="AY166" s="18" t="s">
        <v>164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84</v>
      </c>
      <c r="BK166" s="231">
        <f>ROUND(I166*H166,2)</f>
        <v>0</v>
      </c>
      <c r="BL166" s="18" t="s">
        <v>171</v>
      </c>
      <c r="BM166" s="230" t="s">
        <v>305</v>
      </c>
    </row>
    <row r="167" s="2" customFormat="1">
      <c r="A167" s="39"/>
      <c r="B167" s="40"/>
      <c r="C167" s="41"/>
      <c r="D167" s="232" t="s">
        <v>173</v>
      </c>
      <c r="E167" s="41"/>
      <c r="F167" s="233" t="s">
        <v>1793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173</v>
      </c>
      <c r="AU167" s="18" t="s">
        <v>84</v>
      </c>
    </row>
    <row r="168" s="2" customFormat="1">
      <c r="A168" s="39"/>
      <c r="B168" s="40"/>
      <c r="C168" s="41"/>
      <c r="D168" s="232" t="s">
        <v>1679</v>
      </c>
      <c r="E168" s="41"/>
      <c r="F168" s="297" t="s">
        <v>1794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1679</v>
      </c>
      <c r="AU168" s="18" t="s">
        <v>84</v>
      </c>
    </row>
    <row r="169" s="2" customFormat="1" ht="16.5" customHeight="1">
      <c r="A169" s="39"/>
      <c r="B169" s="40"/>
      <c r="C169" s="219" t="s">
        <v>251</v>
      </c>
      <c r="D169" s="219" t="s">
        <v>166</v>
      </c>
      <c r="E169" s="220" t="s">
        <v>1795</v>
      </c>
      <c r="F169" s="221" t="s">
        <v>1796</v>
      </c>
      <c r="G169" s="222" t="s">
        <v>169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171</v>
      </c>
      <c r="AT169" s="230" t="s">
        <v>166</v>
      </c>
      <c r="AU169" s="230" t="s">
        <v>84</v>
      </c>
      <c r="AY169" s="18" t="s">
        <v>164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171</v>
      </c>
      <c r="BM169" s="230" t="s">
        <v>319</v>
      </c>
    </row>
    <row r="170" s="2" customFormat="1">
      <c r="A170" s="39"/>
      <c r="B170" s="40"/>
      <c r="C170" s="41"/>
      <c r="D170" s="232" t="s">
        <v>173</v>
      </c>
      <c r="E170" s="41"/>
      <c r="F170" s="233" t="s">
        <v>1796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173</v>
      </c>
      <c r="AU170" s="18" t="s">
        <v>84</v>
      </c>
    </row>
    <row r="171" s="2" customFormat="1" ht="16.5" customHeight="1">
      <c r="A171" s="39"/>
      <c r="B171" s="40"/>
      <c r="C171" s="219" t="s">
        <v>1405</v>
      </c>
      <c r="D171" s="219" t="s">
        <v>166</v>
      </c>
      <c r="E171" s="220" t="s">
        <v>1797</v>
      </c>
      <c r="F171" s="221" t="s">
        <v>1798</v>
      </c>
      <c r="G171" s="222" t="s">
        <v>169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41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171</v>
      </c>
      <c r="AT171" s="230" t="s">
        <v>166</v>
      </c>
      <c r="AU171" s="230" t="s">
        <v>84</v>
      </c>
      <c r="AY171" s="18" t="s">
        <v>164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84</v>
      </c>
      <c r="BK171" s="231">
        <f>ROUND(I171*H171,2)</f>
        <v>0</v>
      </c>
      <c r="BL171" s="18" t="s">
        <v>171</v>
      </c>
      <c r="BM171" s="230" t="s">
        <v>345</v>
      </c>
    </row>
    <row r="172" s="2" customFormat="1">
      <c r="A172" s="39"/>
      <c r="B172" s="40"/>
      <c r="C172" s="41"/>
      <c r="D172" s="232" t="s">
        <v>173</v>
      </c>
      <c r="E172" s="41"/>
      <c r="F172" s="233" t="s">
        <v>1798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173</v>
      </c>
      <c r="AU172" s="18" t="s">
        <v>84</v>
      </c>
    </row>
    <row r="173" s="2" customFormat="1">
      <c r="A173" s="39"/>
      <c r="B173" s="40"/>
      <c r="C173" s="41"/>
      <c r="D173" s="232" t="s">
        <v>1679</v>
      </c>
      <c r="E173" s="41"/>
      <c r="F173" s="297" t="s">
        <v>1799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1679</v>
      </c>
      <c r="AU173" s="18" t="s">
        <v>84</v>
      </c>
    </row>
    <row r="174" s="2" customFormat="1" ht="16.5" customHeight="1">
      <c r="A174" s="39"/>
      <c r="B174" s="40"/>
      <c r="C174" s="219" t="s">
        <v>1384</v>
      </c>
      <c r="D174" s="219" t="s">
        <v>166</v>
      </c>
      <c r="E174" s="220" t="s">
        <v>1800</v>
      </c>
      <c r="F174" s="221" t="s">
        <v>1801</v>
      </c>
      <c r="G174" s="222" t="s">
        <v>169</v>
      </c>
      <c r="H174" s="223">
        <v>48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41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171</v>
      </c>
      <c r="AT174" s="230" t="s">
        <v>166</v>
      </c>
      <c r="AU174" s="230" t="s">
        <v>84</v>
      </c>
      <c r="AY174" s="18" t="s">
        <v>164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84</v>
      </c>
      <c r="BK174" s="231">
        <f>ROUND(I174*H174,2)</f>
        <v>0</v>
      </c>
      <c r="BL174" s="18" t="s">
        <v>171</v>
      </c>
      <c r="BM174" s="230" t="s">
        <v>364</v>
      </c>
    </row>
    <row r="175" s="2" customFormat="1">
      <c r="A175" s="39"/>
      <c r="B175" s="40"/>
      <c r="C175" s="41"/>
      <c r="D175" s="232" t="s">
        <v>173</v>
      </c>
      <c r="E175" s="41"/>
      <c r="F175" s="233" t="s">
        <v>1801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173</v>
      </c>
      <c r="AU175" s="18" t="s">
        <v>84</v>
      </c>
    </row>
    <row r="176" s="2" customFormat="1" ht="16.5" customHeight="1">
      <c r="A176" s="39"/>
      <c r="B176" s="40"/>
      <c r="C176" s="219" t="s">
        <v>7</v>
      </c>
      <c r="D176" s="219" t="s">
        <v>166</v>
      </c>
      <c r="E176" s="220" t="s">
        <v>1802</v>
      </c>
      <c r="F176" s="221" t="s">
        <v>1803</v>
      </c>
      <c r="G176" s="222" t="s">
        <v>169</v>
      </c>
      <c r="H176" s="223">
        <v>2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41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171</v>
      </c>
      <c r="AT176" s="230" t="s">
        <v>166</v>
      </c>
      <c r="AU176" s="230" t="s">
        <v>84</v>
      </c>
      <c r="AY176" s="18" t="s">
        <v>164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84</v>
      </c>
      <c r="BK176" s="231">
        <f>ROUND(I176*H176,2)</f>
        <v>0</v>
      </c>
      <c r="BL176" s="18" t="s">
        <v>171</v>
      </c>
      <c r="BM176" s="230" t="s">
        <v>378</v>
      </c>
    </row>
    <row r="177" s="2" customFormat="1">
      <c r="A177" s="39"/>
      <c r="B177" s="40"/>
      <c r="C177" s="41"/>
      <c r="D177" s="232" t="s">
        <v>173</v>
      </c>
      <c r="E177" s="41"/>
      <c r="F177" s="233" t="s">
        <v>1803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173</v>
      </c>
      <c r="AU177" s="18" t="s">
        <v>84</v>
      </c>
    </row>
    <row r="178" s="2" customFormat="1">
      <c r="A178" s="39"/>
      <c r="B178" s="40"/>
      <c r="C178" s="41"/>
      <c r="D178" s="232" t="s">
        <v>1679</v>
      </c>
      <c r="E178" s="41"/>
      <c r="F178" s="297" t="s">
        <v>1804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1679</v>
      </c>
      <c r="AU178" s="18" t="s">
        <v>84</v>
      </c>
    </row>
    <row r="179" s="2" customFormat="1" ht="16.5" customHeight="1">
      <c r="A179" s="39"/>
      <c r="B179" s="40"/>
      <c r="C179" s="219" t="s">
        <v>1388</v>
      </c>
      <c r="D179" s="219" t="s">
        <v>166</v>
      </c>
      <c r="E179" s="220" t="s">
        <v>1805</v>
      </c>
      <c r="F179" s="221" t="s">
        <v>1806</v>
      </c>
      <c r="G179" s="222" t="s">
        <v>169</v>
      </c>
      <c r="H179" s="223">
        <v>96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171</v>
      </c>
      <c r="AT179" s="230" t="s">
        <v>166</v>
      </c>
      <c r="AU179" s="230" t="s">
        <v>84</v>
      </c>
      <c r="AY179" s="18" t="s">
        <v>164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171</v>
      </c>
      <c r="BM179" s="230" t="s">
        <v>394</v>
      </c>
    </row>
    <row r="180" s="2" customFormat="1">
      <c r="A180" s="39"/>
      <c r="B180" s="40"/>
      <c r="C180" s="41"/>
      <c r="D180" s="232" t="s">
        <v>173</v>
      </c>
      <c r="E180" s="41"/>
      <c r="F180" s="233" t="s">
        <v>1806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173</v>
      </c>
      <c r="AU180" s="18" t="s">
        <v>84</v>
      </c>
    </row>
    <row r="181" s="2" customFormat="1" ht="24.15" customHeight="1">
      <c r="A181" s="39"/>
      <c r="B181" s="40"/>
      <c r="C181" s="219" t="s">
        <v>1414</v>
      </c>
      <c r="D181" s="219" t="s">
        <v>166</v>
      </c>
      <c r="E181" s="220" t="s">
        <v>1807</v>
      </c>
      <c r="F181" s="221" t="s">
        <v>1808</v>
      </c>
      <c r="G181" s="222" t="s">
        <v>169</v>
      </c>
      <c r="H181" s="223">
        <v>1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171</v>
      </c>
      <c r="AT181" s="230" t="s">
        <v>166</v>
      </c>
      <c r="AU181" s="230" t="s">
        <v>84</v>
      </c>
      <c r="AY181" s="18" t="s">
        <v>164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171</v>
      </c>
      <c r="BM181" s="230" t="s">
        <v>404</v>
      </c>
    </row>
    <row r="182" s="2" customFormat="1">
      <c r="A182" s="39"/>
      <c r="B182" s="40"/>
      <c r="C182" s="41"/>
      <c r="D182" s="232" t="s">
        <v>173</v>
      </c>
      <c r="E182" s="41"/>
      <c r="F182" s="233" t="s">
        <v>1808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173</v>
      </c>
      <c r="AU182" s="18" t="s">
        <v>84</v>
      </c>
    </row>
    <row r="183" s="2" customFormat="1">
      <c r="A183" s="39"/>
      <c r="B183" s="40"/>
      <c r="C183" s="41"/>
      <c r="D183" s="232" t="s">
        <v>1679</v>
      </c>
      <c r="E183" s="41"/>
      <c r="F183" s="297" t="s">
        <v>1809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1679</v>
      </c>
      <c r="AU183" s="18" t="s">
        <v>84</v>
      </c>
    </row>
    <row r="184" s="2" customFormat="1" ht="16.5" customHeight="1">
      <c r="A184" s="39"/>
      <c r="B184" s="40"/>
      <c r="C184" s="219" t="s">
        <v>693</v>
      </c>
      <c r="D184" s="219" t="s">
        <v>166</v>
      </c>
      <c r="E184" s="220" t="s">
        <v>1810</v>
      </c>
      <c r="F184" s="221" t="s">
        <v>1811</v>
      </c>
      <c r="G184" s="222" t="s">
        <v>169</v>
      </c>
      <c r="H184" s="223">
        <v>48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171</v>
      </c>
      <c r="AT184" s="230" t="s">
        <v>166</v>
      </c>
      <c r="AU184" s="230" t="s">
        <v>84</v>
      </c>
      <c r="AY184" s="18" t="s">
        <v>164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171</v>
      </c>
      <c r="BM184" s="230" t="s">
        <v>409</v>
      </c>
    </row>
    <row r="185" s="2" customFormat="1">
      <c r="A185" s="39"/>
      <c r="B185" s="40"/>
      <c r="C185" s="41"/>
      <c r="D185" s="232" t="s">
        <v>173</v>
      </c>
      <c r="E185" s="41"/>
      <c r="F185" s="233" t="s">
        <v>1811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173</v>
      </c>
      <c r="AU185" s="18" t="s">
        <v>84</v>
      </c>
    </row>
    <row r="186" s="2" customFormat="1">
      <c r="A186" s="39"/>
      <c r="B186" s="40"/>
      <c r="C186" s="41"/>
      <c r="D186" s="232" t="s">
        <v>1679</v>
      </c>
      <c r="E186" s="41"/>
      <c r="F186" s="297" t="s">
        <v>1812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1679</v>
      </c>
      <c r="AU186" s="18" t="s">
        <v>84</v>
      </c>
    </row>
    <row r="187" s="2" customFormat="1" ht="16.5" customHeight="1">
      <c r="A187" s="39"/>
      <c r="B187" s="40"/>
      <c r="C187" s="219" t="s">
        <v>257</v>
      </c>
      <c r="D187" s="219" t="s">
        <v>166</v>
      </c>
      <c r="E187" s="220" t="s">
        <v>1813</v>
      </c>
      <c r="F187" s="221" t="s">
        <v>1814</v>
      </c>
      <c r="G187" s="222" t="s">
        <v>169</v>
      </c>
      <c r="H187" s="223">
        <v>44</v>
      </c>
      <c r="I187" s="224"/>
      <c r="J187" s="225">
        <f>ROUND(I187*H187,2)</f>
        <v>0</v>
      </c>
      <c r="K187" s="221" t="s">
        <v>1</v>
      </c>
      <c r="L187" s="45"/>
      <c r="M187" s="226" t="s">
        <v>1</v>
      </c>
      <c r="N187" s="227" t="s">
        <v>41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171</v>
      </c>
      <c r="AT187" s="230" t="s">
        <v>166</v>
      </c>
      <c r="AU187" s="230" t="s">
        <v>84</v>
      </c>
      <c r="AY187" s="18" t="s">
        <v>164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84</v>
      </c>
      <c r="BK187" s="231">
        <f>ROUND(I187*H187,2)</f>
        <v>0</v>
      </c>
      <c r="BL187" s="18" t="s">
        <v>171</v>
      </c>
      <c r="BM187" s="230" t="s">
        <v>422</v>
      </c>
    </row>
    <row r="188" s="2" customFormat="1">
      <c r="A188" s="39"/>
      <c r="B188" s="40"/>
      <c r="C188" s="41"/>
      <c r="D188" s="232" t="s">
        <v>173</v>
      </c>
      <c r="E188" s="41"/>
      <c r="F188" s="233" t="s">
        <v>1814</v>
      </c>
      <c r="G188" s="41"/>
      <c r="H188" s="41"/>
      <c r="I188" s="234"/>
      <c r="J188" s="41"/>
      <c r="K188" s="41"/>
      <c r="L188" s="45"/>
      <c r="M188" s="235"/>
      <c r="N188" s="236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173</v>
      </c>
      <c r="AU188" s="18" t="s">
        <v>84</v>
      </c>
    </row>
    <row r="189" s="2" customFormat="1" ht="21.75" customHeight="1">
      <c r="A189" s="39"/>
      <c r="B189" s="40"/>
      <c r="C189" s="219" t="s">
        <v>265</v>
      </c>
      <c r="D189" s="219" t="s">
        <v>166</v>
      </c>
      <c r="E189" s="220" t="s">
        <v>1815</v>
      </c>
      <c r="F189" s="221" t="s">
        <v>1816</v>
      </c>
      <c r="G189" s="222" t="s">
        <v>169</v>
      </c>
      <c r="H189" s="223">
        <v>2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41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171</v>
      </c>
      <c r="AT189" s="230" t="s">
        <v>166</v>
      </c>
      <c r="AU189" s="230" t="s">
        <v>84</v>
      </c>
      <c r="AY189" s="18" t="s">
        <v>164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84</v>
      </c>
      <c r="BK189" s="231">
        <f>ROUND(I189*H189,2)</f>
        <v>0</v>
      </c>
      <c r="BL189" s="18" t="s">
        <v>171</v>
      </c>
      <c r="BM189" s="230" t="s">
        <v>433</v>
      </c>
    </row>
    <row r="190" s="2" customFormat="1">
      <c r="A190" s="39"/>
      <c r="B190" s="40"/>
      <c r="C190" s="41"/>
      <c r="D190" s="232" t="s">
        <v>173</v>
      </c>
      <c r="E190" s="41"/>
      <c r="F190" s="233" t="s">
        <v>1816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173</v>
      </c>
      <c r="AU190" s="18" t="s">
        <v>84</v>
      </c>
    </row>
    <row r="191" s="2" customFormat="1">
      <c r="A191" s="39"/>
      <c r="B191" s="40"/>
      <c r="C191" s="41"/>
      <c r="D191" s="232" t="s">
        <v>1679</v>
      </c>
      <c r="E191" s="41"/>
      <c r="F191" s="297" t="s">
        <v>1817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1679</v>
      </c>
      <c r="AU191" s="18" t="s">
        <v>84</v>
      </c>
    </row>
    <row r="192" s="2" customFormat="1" ht="16.5" customHeight="1">
      <c r="A192" s="39"/>
      <c r="B192" s="40"/>
      <c r="C192" s="219" t="s">
        <v>272</v>
      </c>
      <c r="D192" s="219" t="s">
        <v>166</v>
      </c>
      <c r="E192" s="220" t="s">
        <v>1818</v>
      </c>
      <c r="F192" s="221" t="s">
        <v>1819</v>
      </c>
      <c r="G192" s="222" t="s">
        <v>204</v>
      </c>
      <c r="H192" s="223">
        <v>2406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171</v>
      </c>
      <c r="AT192" s="230" t="s">
        <v>166</v>
      </c>
      <c r="AU192" s="230" t="s">
        <v>84</v>
      </c>
      <c r="AY192" s="18" t="s">
        <v>164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171</v>
      </c>
      <c r="BM192" s="230" t="s">
        <v>449</v>
      </c>
    </row>
    <row r="193" s="2" customFormat="1">
      <c r="A193" s="39"/>
      <c r="B193" s="40"/>
      <c r="C193" s="41"/>
      <c r="D193" s="232" t="s">
        <v>173</v>
      </c>
      <c r="E193" s="41"/>
      <c r="F193" s="233" t="s">
        <v>1819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84</v>
      </c>
    </row>
    <row r="194" s="2" customFormat="1" ht="16.5" customHeight="1">
      <c r="A194" s="39"/>
      <c r="B194" s="40"/>
      <c r="C194" s="219" t="s">
        <v>278</v>
      </c>
      <c r="D194" s="219" t="s">
        <v>166</v>
      </c>
      <c r="E194" s="220" t="s">
        <v>1820</v>
      </c>
      <c r="F194" s="221" t="s">
        <v>1821</v>
      </c>
      <c r="G194" s="222" t="s">
        <v>169</v>
      </c>
      <c r="H194" s="223">
        <v>21</v>
      </c>
      <c r="I194" s="224"/>
      <c r="J194" s="225">
        <f>ROUND(I194*H194,2)</f>
        <v>0</v>
      </c>
      <c r="K194" s="221" t="s">
        <v>1</v>
      </c>
      <c r="L194" s="45"/>
      <c r="M194" s="226" t="s">
        <v>1</v>
      </c>
      <c r="N194" s="227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171</v>
      </c>
      <c r="AT194" s="230" t="s">
        <v>166</v>
      </c>
      <c r="AU194" s="230" t="s">
        <v>84</v>
      </c>
      <c r="AY194" s="18" t="s">
        <v>164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171</v>
      </c>
      <c r="BM194" s="230" t="s">
        <v>473</v>
      </c>
    </row>
    <row r="195" s="2" customFormat="1">
      <c r="A195" s="39"/>
      <c r="B195" s="40"/>
      <c r="C195" s="41"/>
      <c r="D195" s="232" t="s">
        <v>173</v>
      </c>
      <c r="E195" s="41"/>
      <c r="F195" s="233" t="s">
        <v>1821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173</v>
      </c>
      <c r="AU195" s="18" t="s">
        <v>84</v>
      </c>
    </row>
    <row r="196" s="2" customFormat="1">
      <c r="A196" s="39"/>
      <c r="B196" s="40"/>
      <c r="C196" s="41"/>
      <c r="D196" s="232" t="s">
        <v>1679</v>
      </c>
      <c r="E196" s="41"/>
      <c r="F196" s="297" t="s">
        <v>1822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1679</v>
      </c>
      <c r="AU196" s="18" t="s">
        <v>84</v>
      </c>
    </row>
    <row r="197" s="2" customFormat="1" ht="24.15" customHeight="1">
      <c r="A197" s="39"/>
      <c r="B197" s="40"/>
      <c r="C197" s="219" t="s">
        <v>1427</v>
      </c>
      <c r="D197" s="219" t="s">
        <v>166</v>
      </c>
      <c r="E197" s="220" t="s">
        <v>1823</v>
      </c>
      <c r="F197" s="221" t="s">
        <v>1824</v>
      </c>
      <c r="G197" s="222" t="s">
        <v>169</v>
      </c>
      <c r="H197" s="223">
        <v>3</v>
      </c>
      <c r="I197" s="224"/>
      <c r="J197" s="225">
        <f>ROUND(I197*H197,2)</f>
        <v>0</v>
      </c>
      <c r="K197" s="221" t="s">
        <v>1</v>
      </c>
      <c r="L197" s="45"/>
      <c r="M197" s="226" t="s">
        <v>1</v>
      </c>
      <c r="N197" s="227" t="s">
        <v>41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171</v>
      </c>
      <c r="AT197" s="230" t="s">
        <v>166</v>
      </c>
      <c r="AU197" s="230" t="s">
        <v>84</v>
      </c>
      <c r="AY197" s="18" t="s">
        <v>164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84</v>
      </c>
      <c r="BK197" s="231">
        <f>ROUND(I197*H197,2)</f>
        <v>0</v>
      </c>
      <c r="BL197" s="18" t="s">
        <v>171</v>
      </c>
      <c r="BM197" s="230" t="s">
        <v>483</v>
      </c>
    </row>
    <row r="198" s="2" customFormat="1">
      <c r="A198" s="39"/>
      <c r="B198" s="40"/>
      <c r="C198" s="41"/>
      <c r="D198" s="232" t="s">
        <v>173</v>
      </c>
      <c r="E198" s="41"/>
      <c r="F198" s="233" t="s">
        <v>1824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173</v>
      </c>
      <c r="AU198" s="18" t="s">
        <v>84</v>
      </c>
    </row>
    <row r="199" s="2" customFormat="1">
      <c r="A199" s="39"/>
      <c r="B199" s="40"/>
      <c r="C199" s="41"/>
      <c r="D199" s="232" t="s">
        <v>1679</v>
      </c>
      <c r="E199" s="41"/>
      <c r="F199" s="297" t="s">
        <v>1825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1679</v>
      </c>
      <c r="AU199" s="18" t="s">
        <v>84</v>
      </c>
    </row>
    <row r="200" s="2" customFormat="1" ht="16.5" customHeight="1">
      <c r="A200" s="39"/>
      <c r="B200" s="40"/>
      <c r="C200" s="219" t="s">
        <v>1398</v>
      </c>
      <c r="D200" s="219" t="s">
        <v>166</v>
      </c>
      <c r="E200" s="220" t="s">
        <v>1826</v>
      </c>
      <c r="F200" s="221" t="s">
        <v>1806</v>
      </c>
      <c r="G200" s="222" t="s">
        <v>169</v>
      </c>
      <c r="H200" s="223">
        <v>96</v>
      </c>
      <c r="I200" s="224"/>
      <c r="J200" s="225">
        <f>ROUND(I200*H200,2)</f>
        <v>0</v>
      </c>
      <c r="K200" s="221" t="s">
        <v>1</v>
      </c>
      <c r="L200" s="45"/>
      <c r="M200" s="226" t="s">
        <v>1</v>
      </c>
      <c r="N200" s="227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171</v>
      </c>
      <c r="AT200" s="230" t="s">
        <v>166</v>
      </c>
      <c r="AU200" s="230" t="s">
        <v>84</v>
      </c>
      <c r="AY200" s="18" t="s">
        <v>164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171</v>
      </c>
      <c r="BM200" s="230" t="s">
        <v>494</v>
      </c>
    </row>
    <row r="201" s="2" customFormat="1">
      <c r="A201" s="39"/>
      <c r="B201" s="40"/>
      <c r="C201" s="41"/>
      <c r="D201" s="232" t="s">
        <v>173</v>
      </c>
      <c r="E201" s="41"/>
      <c r="F201" s="233" t="s">
        <v>1806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173</v>
      </c>
      <c r="AU201" s="18" t="s">
        <v>84</v>
      </c>
    </row>
    <row r="202" s="2" customFormat="1" ht="16.5" customHeight="1">
      <c r="A202" s="39"/>
      <c r="B202" s="40"/>
      <c r="C202" s="219" t="s">
        <v>1432</v>
      </c>
      <c r="D202" s="219" t="s">
        <v>166</v>
      </c>
      <c r="E202" s="220" t="s">
        <v>1827</v>
      </c>
      <c r="F202" s="221" t="s">
        <v>1828</v>
      </c>
      <c r="G202" s="222" t="s">
        <v>1592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41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171</v>
      </c>
      <c r="AT202" s="230" t="s">
        <v>166</v>
      </c>
      <c r="AU202" s="230" t="s">
        <v>84</v>
      </c>
      <c r="AY202" s="18" t="s">
        <v>164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84</v>
      </c>
      <c r="BK202" s="231">
        <f>ROUND(I202*H202,2)</f>
        <v>0</v>
      </c>
      <c r="BL202" s="18" t="s">
        <v>171</v>
      </c>
      <c r="BM202" s="230" t="s">
        <v>502</v>
      </c>
    </row>
    <row r="203" s="2" customFormat="1">
      <c r="A203" s="39"/>
      <c r="B203" s="40"/>
      <c r="C203" s="41"/>
      <c r="D203" s="232" t="s">
        <v>173</v>
      </c>
      <c r="E203" s="41"/>
      <c r="F203" s="233" t="s">
        <v>1828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173</v>
      </c>
      <c r="AU203" s="18" t="s">
        <v>84</v>
      </c>
    </row>
    <row r="204" s="2" customFormat="1">
      <c r="A204" s="39"/>
      <c r="B204" s="40"/>
      <c r="C204" s="41"/>
      <c r="D204" s="232" t="s">
        <v>1679</v>
      </c>
      <c r="E204" s="41"/>
      <c r="F204" s="297" t="s">
        <v>1829</v>
      </c>
      <c r="G204" s="41"/>
      <c r="H204" s="41"/>
      <c r="I204" s="234"/>
      <c r="J204" s="41"/>
      <c r="K204" s="41"/>
      <c r="L204" s="45"/>
      <c r="M204" s="293"/>
      <c r="N204" s="294"/>
      <c r="O204" s="295"/>
      <c r="P204" s="295"/>
      <c r="Q204" s="295"/>
      <c r="R204" s="295"/>
      <c r="S204" s="295"/>
      <c r="T204" s="29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1679</v>
      </c>
      <c r="AU204" s="18" t="s">
        <v>84</v>
      </c>
    </row>
    <row r="205" s="2" customFormat="1" ht="6.96" customHeight="1">
      <c r="A205" s="39"/>
      <c r="B205" s="67"/>
      <c r="C205" s="68"/>
      <c r="D205" s="68"/>
      <c r="E205" s="68"/>
      <c r="F205" s="68"/>
      <c r="G205" s="68"/>
      <c r="H205" s="68"/>
      <c r="I205" s="68"/>
      <c r="J205" s="68"/>
      <c r="K205" s="68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RXyukXJ9t2I9vXP71RJgAa8YTgdDmjA+uf71Hfra/88vvqyMGB5Ce1zrx+EjZNEXZ5+IkD2c96B71zcq+DNLWQ==" hashValue="oiWwmgUc8hzbyOIjpllqlBS2a8xpWpbgH7tynuEoQ/kbvNHGUc4CrMqs4yXMHs3KbZORsyhe9Li4HeQq8BmxqA==" algorithmName="SHA-512" password="CC35"/>
  <autoFilter ref="C118:K20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ROUND((SUM(BE120:BE132)),  2)</f>
        <v>0</v>
      </c>
      <c r="G33" s="39"/>
      <c r="H33" s="39"/>
      <c r="I33" s="156">
        <v>0.20999999999999999</v>
      </c>
      <c r="J33" s="155">
        <f>ROUND(((SUM(BE120:BE132))*I33),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ROUND((SUM(BF120:BF132)),  2)</f>
        <v>0</v>
      </c>
      <c r="G34" s="39"/>
      <c r="H34" s="39"/>
      <c r="I34" s="156">
        <v>0.12</v>
      </c>
      <c r="J34" s="155">
        <f>ROUND(((SUM(BF120:BF132))*I34),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D.1.2.7. - Měření a regulace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1831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1832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1833</v>
      </c>
      <c r="E99" s="183"/>
      <c r="F99" s="183"/>
      <c r="G99" s="183"/>
      <c r="H99" s="183"/>
      <c r="I99" s="183"/>
      <c r="J99" s="184">
        <f>J127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1834</v>
      </c>
      <c r="E100" s="183"/>
      <c r="F100" s="183"/>
      <c r="G100" s="183"/>
      <c r="H100" s="183"/>
      <c r="I100" s="183"/>
      <c r="J100" s="184">
        <f>J130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149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ZŠ Mařádkova - hala - rekonstrukce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118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D.1.2.7. - Měření a regulace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>Mařádkova 518/15, Předměstí, 746 01 Opava</v>
      </c>
      <c r="G114" s="41"/>
      <c r="H114" s="41"/>
      <c r="I114" s="33" t="s">
        <v>22</v>
      </c>
      <c r="J114" s="80" t="str">
        <f>IF(J12="","",J12)</f>
        <v>26. 1. 2026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40.05" customHeight="1">
      <c r="A116" s="39"/>
      <c r="B116" s="40"/>
      <c r="C116" s="33" t="s">
        <v>24</v>
      </c>
      <c r="D116" s="41"/>
      <c r="E116" s="41"/>
      <c r="F116" s="28" t="str">
        <f>E15</f>
        <v>Statutární město Opava</v>
      </c>
      <c r="G116" s="41"/>
      <c r="H116" s="41"/>
      <c r="I116" s="33" t="s">
        <v>30</v>
      </c>
      <c r="J116" s="37" t="str">
        <f>E21</f>
        <v>ARCHITEKTONICKÁ KANCELÁŘ CHVÁTAL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150</v>
      </c>
      <c r="D119" s="195" t="s">
        <v>61</v>
      </c>
      <c r="E119" s="195" t="s">
        <v>57</v>
      </c>
      <c r="F119" s="195" t="s">
        <v>58</v>
      </c>
      <c r="G119" s="195" t="s">
        <v>151</v>
      </c>
      <c r="H119" s="195" t="s">
        <v>152</v>
      </c>
      <c r="I119" s="195" t="s">
        <v>153</v>
      </c>
      <c r="J119" s="195" t="s">
        <v>122</v>
      </c>
      <c r="K119" s="196" t="s">
        <v>154</v>
      </c>
      <c r="L119" s="197"/>
      <c r="M119" s="101" t="s">
        <v>1</v>
      </c>
      <c r="N119" s="102" t="s">
        <v>40</v>
      </c>
      <c r="O119" s="102" t="s">
        <v>155</v>
      </c>
      <c r="P119" s="102" t="s">
        <v>156</v>
      </c>
      <c r="Q119" s="102" t="s">
        <v>157</v>
      </c>
      <c r="R119" s="102" t="s">
        <v>158</v>
      </c>
      <c r="S119" s="102" t="s">
        <v>159</v>
      </c>
      <c r="T119" s="103" t="s">
        <v>160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161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P121+P124+P127+P130</f>
        <v>0</v>
      </c>
      <c r="Q120" s="105"/>
      <c r="R120" s="200">
        <f>R121+R124+R127+R130</f>
        <v>0</v>
      </c>
      <c r="S120" s="105"/>
      <c r="T120" s="201">
        <f>T121+T124+T127+T130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124</v>
      </c>
      <c r="BK120" s="202">
        <f>BK121+BK124+BK127+BK130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1380</v>
      </c>
      <c r="F121" s="206" t="s">
        <v>1835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SUM(P122:P123)</f>
        <v>0</v>
      </c>
      <c r="Q121" s="211"/>
      <c r="R121" s="212">
        <f>SUM(R122:R123)</f>
        <v>0</v>
      </c>
      <c r="S121" s="211"/>
      <c r="T121" s="213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164</v>
      </c>
      <c r="BK121" s="216">
        <f>SUM(BK122:BK123)</f>
        <v>0</v>
      </c>
    </row>
    <row r="122" s="2" customFormat="1" ht="16.5" customHeight="1">
      <c r="A122" s="39"/>
      <c r="B122" s="40"/>
      <c r="C122" s="219" t="s">
        <v>84</v>
      </c>
      <c r="D122" s="219" t="s">
        <v>166</v>
      </c>
      <c r="E122" s="220" t="s">
        <v>1836</v>
      </c>
      <c r="F122" s="221" t="s">
        <v>1837</v>
      </c>
      <c r="G122" s="222" t="s">
        <v>1838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41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171</v>
      </c>
      <c r="AT122" s="230" t="s">
        <v>166</v>
      </c>
      <c r="AU122" s="230" t="s">
        <v>84</v>
      </c>
      <c r="AY122" s="18" t="s">
        <v>164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84</v>
      </c>
      <c r="BK122" s="231">
        <f>ROUND(I122*H122,2)</f>
        <v>0</v>
      </c>
      <c r="BL122" s="18" t="s">
        <v>171</v>
      </c>
      <c r="BM122" s="230" t="s">
        <v>86</v>
      </c>
    </row>
    <row r="123" s="2" customFormat="1">
      <c r="A123" s="39"/>
      <c r="B123" s="40"/>
      <c r="C123" s="41"/>
      <c r="D123" s="232" t="s">
        <v>173</v>
      </c>
      <c r="E123" s="41"/>
      <c r="F123" s="233" t="s">
        <v>1837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173</v>
      </c>
      <c r="AU123" s="18" t="s">
        <v>84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1350</v>
      </c>
      <c r="F124" s="206" t="s">
        <v>1839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164</v>
      </c>
      <c r="BK124" s="216">
        <f>SUM(BK125:BK126)</f>
        <v>0</v>
      </c>
    </row>
    <row r="125" s="2" customFormat="1" ht="16.5" customHeight="1">
      <c r="A125" s="39"/>
      <c r="B125" s="40"/>
      <c r="C125" s="219" t="s">
        <v>86</v>
      </c>
      <c r="D125" s="219" t="s">
        <v>166</v>
      </c>
      <c r="E125" s="220" t="s">
        <v>1840</v>
      </c>
      <c r="F125" s="221" t="s">
        <v>1841</v>
      </c>
      <c r="G125" s="222" t="s">
        <v>1838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41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171</v>
      </c>
      <c r="AT125" s="230" t="s">
        <v>166</v>
      </c>
      <c r="AU125" s="230" t="s">
        <v>84</v>
      </c>
      <c r="AY125" s="18" t="s">
        <v>164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84</v>
      </c>
      <c r="BK125" s="231">
        <f>ROUND(I125*H125,2)</f>
        <v>0</v>
      </c>
      <c r="BL125" s="18" t="s">
        <v>171</v>
      </c>
      <c r="BM125" s="230" t="s">
        <v>171</v>
      </c>
    </row>
    <row r="126" s="2" customFormat="1">
      <c r="A126" s="39"/>
      <c r="B126" s="40"/>
      <c r="C126" s="41"/>
      <c r="D126" s="232" t="s">
        <v>173</v>
      </c>
      <c r="E126" s="41"/>
      <c r="F126" s="233" t="s">
        <v>1841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173</v>
      </c>
      <c r="AU126" s="18" t="s">
        <v>84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1361</v>
      </c>
      <c r="F127" s="206" t="s">
        <v>1842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164</v>
      </c>
      <c r="BK127" s="216">
        <f>SUM(BK128:BK129)</f>
        <v>0</v>
      </c>
    </row>
    <row r="128" s="2" customFormat="1" ht="16.5" customHeight="1">
      <c r="A128" s="39"/>
      <c r="B128" s="40"/>
      <c r="C128" s="219" t="s">
        <v>185</v>
      </c>
      <c r="D128" s="219" t="s">
        <v>166</v>
      </c>
      <c r="E128" s="220" t="s">
        <v>1843</v>
      </c>
      <c r="F128" s="221" t="s">
        <v>1844</v>
      </c>
      <c r="G128" s="222" t="s">
        <v>1838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41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171</v>
      </c>
      <c r="AT128" s="230" t="s">
        <v>166</v>
      </c>
      <c r="AU128" s="230" t="s">
        <v>84</v>
      </c>
      <c r="AY128" s="18" t="s">
        <v>164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84</v>
      </c>
      <c r="BK128" s="231">
        <f>ROUND(I128*H128,2)</f>
        <v>0</v>
      </c>
      <c r="BL128" s="18" t="s">
        <v>171</v>
      </c>
      <c r="BM128" s="230" t="s">
        <v>209</v>
      </c>
    </row>
    <row r="129" s="2" customFormat="1">
      <c r="A129" s="39"/>
      <c r="B129" s="40"/>
      <c r="C129" s="41"/>
      <c r="D129" s="232" t="s">
        <v>173</v>
      </c>
      <c r="E129" s="41"/>
      <c r="F129" s="233" t="s">
        <v>1844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173</v>
      </c>
      <c r="AU129" s="18" t="s">
        <v>84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1376</v>
      </c>
      <c r="F130" s="206" t="s">
        <v>1845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164</v>
      </c>
      <c r="BK130" s="216">
        <f>SUM(BK131:BK132)</f>
        <v>0</v>
      </c>
    </row>
    <row r="131" s="2" customFormat="1" ht="16.5" customHeight="1">
      <c r="A131" s="39"/>
      <c r="B131" s="40"/>
      <c r="C131" s="219" t="s">
        <v>171</v>
      </c>
      <c r="D131" s="219" t="s">
        <v>166</v>
      </c>
      <c r="E131" s="220" t="s">
        <v>1846</v>
      </c>
      <c r="F131" s="221" t="s">
        <v>1847</v>
      </c>
      <c r="G131" s="222" t="s">
        <v>1721</v>
      </c>
      <c r="H131" s="223">
        <v>8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41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171</v>
      </c>
      <c r="AT131" s="230" t="s">
        <v>166</v>
      </c>
      <c r="AU131" s="230" t="s">
        <v>84</v>
      </c>
      <c r="AY131" s="18" t="s">
        <v>164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84</v>
      </c>
      <c r="BK131" s="231">
        <f>ROUND(I131*H131,2)</f>
        <v>0</v>
      </c>
      <c r="BL131" s="18" t="s">
        <v>171</v>
      </c>
      <c r="BM131" s="230" t="s">
        <v>248</v>
      </c>
    </row>
    <row r="132" s="2" customFormat="1">
      <c r="A132" s="39"/>
      <c r="B132" s="40"/>
      <c r="C132" s="41"/>
      <c r="D132" s="232" t="s">
        <v>173</v>
      </c>
      <c r="E132" s="41"/>
      <c r="F132" s="233" t="s">
        <v>1847</v>
      </c>
      <c r="G132" s="41"/>
      <c r="H132" s="41"/>
      <c r="I132" s="234"/>
      <c r="J132" s="41"/>
      <c r="K132" s="41"/>
      <c r="L132" s="45"/>
      <c r="M132" s="293"/>
      <c r="N132" s="294"/>
      <c r="O132" s="295"/>
      <c r="P132" s="295"/>
      <c r="Q132" s="295"/>
      <c r="R132" s="295"/>
      <c r="S132" s="295"/>
      <c r="T132" s="29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173</v>
      </c>
      <c r="AU132" s="18" t="s">
        <v>84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7UVhdt4ECjmkm8iOyHMjIpNjY7QRkNLtdRQBlo0+RAk3lwXaPQbkSub9Vha9pYwLddAFtWIKfk4za6rhuD3r3g==" hashValue="F7mFFWbLPEryLnB5XZZdLPeD18bqzjeCUbIe6T0iEqlbRSmQHGyFFPe1WsiKP8OGc4UtwWtTGbdna+aJiUlVZw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117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ZŠ Mařádkova - hala - rekonstrukce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26. 1. 2026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ROUND((SUM(BE124:BE221)),  2)</f>
        <v>0</v>
      </c>
      <c r="G33" s="39"/>
      <c r="H33" s="39"/>
      <c r="I33" s="156">
        <v>0.20999999999999999</v>
      </c>
      <c r="J33" s="155">
        <f>ROUND(((SUM(BE124:BE221))*I33),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ROUND((SUM(BF124:BF221)),  2)</f>
        <v>0</v>
      </c>
      <c r="G34" s="39"/>
      <c r="H34" s="39"/>
      <c r="I34" s="156">
        <v>0.12</v>
      </c>
      <c r="J34" s="155">
        <f>ROUND(((SUM(BF124:BF221))*I34),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ROUND((SUM(BG124:BG221)),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ROUND((SUM(BH124:BH221)),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ROUND((SUM(BI124:BI221)),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ZŠ Mařádkova - hala - rekonstrukce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D.2.1. - Sportovní vybavení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Mařádkova 518/15, Předměstí, 746 01 Opava</v>
      </c>
      <c r="G89" s="41"/>
      <c r="H89" s="41"/>
      <c r="I89" s="33" t="s">
        <v>22</v>
      </c>
      <c r="J89" s="80" t="str">
        <f>IF(J12="","",J12)</f>
        <v>26. 1. 2026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Statutární město Opava</v>
      </c>
      <c r="G91" s="41"/>
      <c r="H91" s="41"/>
      <c r="I91" s="33" t="s">
        <v>30</v>
      </c>
      <c r="J91" s="37" t="str">
        <f>E21</f>
        <v>ARCHITEKTONICKÁ KANCELÁŘ CHVÁTAL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121</v>
      </c>
      <c r="D94" s="177"/>
      <c r="E94" s="177"/>
      <c r="F94" s="177"/>
      <c r="G94" s="177"/>
      <c r="H94" s="177"/>
      <c r="I94" s="177"/>
      <c r="J94" s="178" t="s">
        <v>122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123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0"/>
      <c r="C97" s="181"/>
      <c r="D97" s="182" t="s">
        <v>125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132</v>
      </c>
      <c r="E99" s="189"/>
      <c r="F99" s="189"/>
      <c r="G99" s="189"/>
      <c r="H99" s="189"/>
      <c r="I99" s="189"/>
      <c r="J99" s="190">
        <f>J158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0"/>
      <c r="C100" s="181"/>
      <c r="D100" s="182" t="s">
        <v>135</v>
      </c>
      <c r="E100" s="183"/>
      <c r="F100" s="183"/>
      <c r="G100" s="183"/>
      <c r="H100" s="183"/>
      <c r="I100" s="183"/>
      <c r="J100" s="184">
        <f>J167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6"/>
      <c r="C101" s="187"/>
      <c r="D101" s="188" t="s">
        <v>141</v>
      </c>
      <c r="E101" s="189"/>
      <c r="F101" s="189"/>
      <c r="G101" s="189"/>
      <c r="H101" s="189"/>
      <c r="I101" s="189"/>
      <c r="J101" s="190">
        <f>J168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1849</v>
      </c>
      <c r="E102" s="189"/>
      <c r="F102" s="189"/>
      <c r="G102" s="189"/>
      <c r="H102" s="189"/>
      <c r="I102" s="189"/>
      <c r="J102" s="190">
        <f>J174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1850</v>
      </c>
      <c r="E103" s="183"/>
      <c r="F103" s="183"/>
      <c r="G103" s="183"/>
      <c r="H103" s="183"/>
      <c r="I103" s="183"/>
      <c r="J103" s="184">
        <f>J218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1851</v>
      </c>
      <c r="E104" s="189"/>
      <c r="F104" s="189"/>
      <c r="G104" s="189"/>
      <c r="H104" s="189"/>
      <c r="I104" s="189"/>
      <c r="J104" s="190">
        <f>J219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ZŠ Mařádkova - hala - rekonstrukce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118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D.2.1. - Sportovní vybavení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Mařádkova 518/15, Předměstí, 746 01 Opava</v>
      </c>
      <c r="G118" s="41"/>
      <c r="H118" s="41"/>
      <c r="I118" s="33" t="s">
        <v>22</v>
      </c>
      <c r="J118" s="80" t="str">
        <f>IF(J12="","",J12)</f>
        <v>26. 1. 2026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Statutární město Opava</v>
      </c>
      <c r="G120" s="41"/>
      <c r="H120" s="41"/>
      <c r="I120" s="33" t="s">
        <v>30</v>
      </c>
      <c r="J120" s="37" t="str">
        <f>E21</f>
        <v>ARCHITEKTONICKÁ KANCELÁŘ CHVÁTAL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33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150</v>
      </c>
      <c r="D123" s="195" t="s">
        <v>61</v>
      </c>
      <c r="E123" s="195" t="s">
        <v>57</v>
      </c>
      <c r="F123" s="195" t="s">
        <v>58</v>
      </c>
      <c r="G123" s="195" t="s">
        <v>151</v>
      </c>
      <c r="H123" s="195" t="s">
        <v>152</v>
      </c>
      <c r="I123" s="195" t="s">
        <v>153</v>
      </c>
      <c r="J123" s="195" t="s">
        <v>122</v>
      </c>
      <c r="K123" s="196" t="s">
        <v>154</v>
      </c>
      <c r="L123" s="197"/>
      <c r="M123" s="101" t="s">
        <v>1</v>
      </c>
      <c r="N123" s="102" t="s">
        <v>40</v>
      </c>
      <c r="O123" s="102" t="s">
        <v>155</v>
      </c>
      <c r="P123" s="102" t="s">
        <v>156</v>
      </c>
      <c r="Q123" s="102" t="s">
        <v>157</v>
      </c>
      <c r="R123" s="102" t="s">
        <v>158</v>
      </c>
      <c r="S123" s="102" t="s">
        <v>159</v>
      </c>
      <c r="T123" s="103" t="s">
        <v>160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161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P125+P167+P218</f>
        <v>0</v>
      </c>
      <c r="Q124" s="105"/>
      <c r="R124" s="200">
        <f>R125+R167+R218</f>
        <v>207.16337600000003</v>
      </c>
      <c r="S124" s="105"/>
      <c r="T124" s="201">
        <f>T125+T167+T218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75</v>
      </c>
      <c r="AU124" s="18" t="s">
        <v>124</v>
      </c>
      <c r="BK124" s="202">
        <f>BK125+BK167+BK218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162</v>
      </c>
      <c r="F125" s="206" t="s">
        <v>163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P126+P158</f>
        <v>0</v>
      </c>
      <c r="Q125" s="211"/>
      <c r="R125" s="212">
        <f>R126+R158</f>
        <v>0.68337600000000009</v>
      </c>
      <c r="S125" s="211"/>
      <c r="T125" s="213">
        <f>T126+T158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164</v>
      </c>
      <c r="BK125" s="216">
        <f>BK126+BK158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17" t="s">
        <v>185</v>
      </c>
      <c r="F126" s="217" t="s">
        <v>290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SUM(P127:P157)</f>
        <v>0</v>
      </c>
      <c r="Q126" s="211"/>
      <c r="R126" s="212">
        <f>SUM(R127:R157)</f>
        <v>0.68337600000000009</v>
      </c>
      <c r="S126" s="211"/>
      <c r="T126" s="213">
        <f>SUM(T127:T157)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164</v>
      </c>
      <c r="BK126" s="216">
        <f>SUM(BK127:BK157)</f>
        <v>0</v>
      </c>
    </row>
    <row r="127" s="2" customFormat="1" ht="24.15" customHeight="1">
      <c r="A127" s="39"/>
      <c r="B127" s="40"/>
      <c r="C127" s="219" t="s">
        <v>84</v>
      </c>
      <c r="D127" s="219" t="s">
        <v>166</v>
      </c>
      <c r="E127" s="220" t="s">
        <v>1852</v>
      </c>
      <c r="F127" s="221" t="s">
        <v>1853</v>
      </c>
      <c r="G127" s="222" t="s">
        <v>188</v>
      </c>
      <c r="H127" s="223">
        <v>144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41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171</v>
      </c>
      <c r="AT127" s="230" t="s">
        <v>166</v>
      </c>
      <c r="AU127" s="230" t="s">
        <v>86</v>
      </c>
      <c r="AY127" s="18" t="s">
        <v>164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84</v>
      </c>
      <c r="BK127" s="231">
        <f>ROUND(I127*H127,2)</f>
        <v>0</v>
      </c>
      <c r="BL127" s="18" t="s">
        <v>171</v>
      </c>
      <c r="BM127" s="230" t="s">
        <v>1854</v>
      </c>
    </row>
    <row r="128" s="2" customFormat="1">
      <c r="A128" s="39"/>
      <c r="B128" s="40"/>
      <c r="C128" s="41"/>
      <c r="D128" s="232" t="s">
        <v>173</v>
      </c>
      <c r="E128" s="41"/>
      <c r="F128" s="233" t="s">
        <v>1853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173</v>
      </c>
      <c r="AU128" s="18" t="s">
        <v>86</v>
      </c>
    </row>
    <row r="129" s="2" customFormat="1">
      <c r="A129" s="39"/>
      <c r="B129" s="40"/>
      <c r="C129" s="41"/>
      <c r="D129" s="232" t="s">
        <v>1679</v>
      </c>
      <c r="E129" s="41"/>
      <c r="F129" s="297" t="s">
        <v>1855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1679</v>
      </c>
      <c r="AU129" s="18" t="s">
        <v>86</v>
      </c>
    </row>
    <row r="130" s="13" customFormat="1">
      <c r="A130" s="13"/>
      <c r="B130" s="239"/>
      <c r="C130" s="240"/>
      <c r="D130" s="232" t="s">
        <v>177</v>
      </c>
      <c r="E130" s="241" t="s">
        <v>1</v>
      </c>
      <c r="F130" s="242" t="s">
        <v>1856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177</v>
      </c>
      <c r="AU130" s="248" t="s">
        <v>86</v>
      </c>
      <c r="AV130" s="13" t="s">
        <v>84</v>
      </c>
      <c r="AW130" s="13" t="s">
        <v>32</v>
      </c>
      <c r="AX130" s="13" t="s">
        <v>76</v>
      </c>
      <c r="AY130" s="248" t="s">
        <v>164</v>
      </c>
    </row>
    <row r="131" s="14" customFormat="1">
      <c r="A131" s="14"/>
      <c r="B131" s="249"/>
      <c r="C131" s="250"/>
      <c r="D131" s="232" t="s">
        <v>177</v>
      </c>
      <c r="E131" s="251" t="s">
        <v>1</v>
      </c>
      <c r="F131" s="252" t="s">
        <v>1857</v>
      </c>
      <c r="G131" s="250"/>
      <c r="H131" s="253">
        <v>144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177</v>
      </c>
      <c r="AU131" s="259" t="s">
        <v>86</v>
      </c>
      <c r="AV131" s="14" t="s">
        <v>86</v>
      </c>
      <c r="AW131" s="14" t="s">
        <v>32</v>
      </c>
      <c r="AX131" s="14" t="s">
        <v>84</v>
      </c>
      <c r="AY131" s="259" t="s">
        <v>164</v>
      </c>
    </row>
    <row r="132" s="2" customFormat="1" ht="24.15" customHeight="1">
      <c r="A132" s="39"/>
      <c r="B132" s="40"/>
      <c r="C132" s="271" t="s">
        <v>86</v>
      </c>
      <c r="D132" s="271" t="s">
        <v>244</v>
      </c>
      <c r="E132" s="272" t="s">
        <v>1858</v>
      </c>
      <c r="F132" s="273" t="s">
        <v>1859</v>
      </c>
      <c r="G132" s="274" t="s">
        <v>188</v>
      </c>
      <c r="H132" s="275">
        <v>155.52000000000001</v>
      </c>
      <c r="I132" s="276"/>
      <c r="J132" s="277">
        <f>ROUND(I132*H132,2)</f>
        <v>0</v>
      </c>
      <c r="K132" s="273" t="s">
        <v>1</v>
      </c>
      <c r="L132" s="278"/>
      <c r="M132" s="279" t="s">
        <v>1</v>
      </c>
      <c r="N132" s="280" t="s">
        <v>41</v>
      </c>
      <c r="O132" s="92"/>
      <c r="P132" s="228">
        <f>O132*H132</f>
        <v>0</v>
      </c>
      <c r="Q132" s="228">
        <v>0.0032000000000000002</v>
      </c>
      <c r="R132" s="228">
        <f>Q132*H132</f>
        <v>0.49766400000000005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248</v>
      </c>
      <c r="AT132" s="230" t="s">
        <v>244</v>
      </c>
      <c r="AU132" s="230" t="s">
        <v>86</v>
      </c>
      <c r="AY132" s="18" t="s">
        <v>164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84</v>
      </c>
      <c r="BK132" s="231">
        <f>ROUND(I132*H132,2)</f>
        <v>0</v>
      </c>
      <c r="BL132" s="18" t="s">
        <v>171</v>
      </c>
      <c r="BM132" s="230" t="s">
        <v>1860</v>
      </c>
    </row>
    <row r="133" s="2" customFormat="1">
      <c r="A133" s="39"/>
      <c r="B133" s="40"/>
      <c r="C133" s="41"/>
      <c r="D133" s="232" t="s">
        <v>173</v>
      </c>
      <c r="E133" s="41"/>
      <c r="F133" s="233" t="s">
        <v>1859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173</v>
      </c>
      <c r="AU133" s="18" t="s">
        <v>86</v>
      </c>
    </row>
    <row r="134" s="2" customFormat="1">
      <c r="A134" s="39"/>
      <c r="B134" s="40"/>
      <c r="C134" s="41"/>
      <c r="D134" s="232" t="s">
        <v>1679</v>
      </c>
      <c r="E134" s="41"/>
      <c r="F134" s="297" t="s">
        <v>1861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1679</v>
      </c>
      <c r="AU134" s="18" t="s">
        <v>86</v>
      </c>
    </row>
    <row r="135" s="13" customFormat="1">
      <c r="A135" s="13"/>
      <c r="B135" s="239"/>
      <c r="C135" s="240"/>
      <c r="D135" s="232" t="s">
        <v>177</v>
      </c>
      <c r="E135" s="241" t="s">
        <v>1</v>
      </c>
      <c r="F135" s="242" t="s">
        <v>1856</v>
      </c>
      <c r="G135" s="240"/>
      <c r="H135" s="241" t="s">
        <v>1</v>
      </c>
      <c r="I135" s="243"/>
      <c r="J135" s="240"/>
      <c r="K135" s="240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177</v>
      </c>
      <c r="AU135" s="248" t="s">
        <v>86</v>
      </c>
      <c r="AV135" s="13" t="s">
        <v>84</v>
      </c>
      <c r="AW135" s="13" t="s">
        <v>32</v>
      </c>
      <c r="AX135" s="13" t="s">
        <v>76</v>
      </c>
      <c r="AY135" s="248" t="s">
        <v>164</v>
      </c>
    </row>
    <row r="136" s="14" customFormat="1">
      <c r="A136" s="14"/>
      <c r="B136" s="249"/>
      <c r="C136" s="250"/>
      <c r="D136" s="232" t="s">
        <v>177</v>
      </c>
      <c r="E136" s="251" t="s">
        <v>1</v>
      </c>
      <c r="F136" s="252" t="s">
        <v>1857</v>
      </c>
      <c r="G136" s="250"/>
      <c r="H136" s="253">
        <v>144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177</v>
      </c>
      <c r="AU136" s="259" t="s">
        <v>86</v>
      </c>
      <c r="AV136" s="14" t="s">
        <v>86</v>
      </c>
      <c r="AW136" s="14" t="s">
        <v>32</v>
      </c>
      <c r="AX136" s="14" t="s">
        <v>76</v>
      </c>
      <c r="AY136" s="259" t="s">
        <v>164</v>
      </c>
    </row>
    <row r="137" s="14" customFormat="1">
      <c r="A137" s="14"/>
      <c r="B137" s="249"/>
      <c r="C137" s="250"/>
      <c r="D137" s="232" t="s">
        <v>177</v>
      </c>
      <c r="E137" s="251" t="s">
        <v>1</v>
      </c>
      <c r="F137" s="252" t="s">
        <v>1862</v>
      </c>
      <c r="G137" s="250"/>
      <c r="H137" s="253">
        <v>155.52000000000001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177</v>
      </c>
      <c r="AU137" s="259" t="s">
        <v>86</v>
      </c>
      <c r="AV137" s="14" t="s">
        <v>86</v>
      </c>
      <c r="AW137" s="14" t="s">
        <v>32</v>
      </c>
      <c r="AX137" s="14" t="s">
        <v>84</v>
      </c>
      <c r="AY137" s="259" t="s">
        <v>164</v>
      </c>
    </row>
    <row r="138" s="2" customFormat="1" ht="21.75" customHeight="1">
      <c r="A138" s="39"/>
      <c r="B138" s="40"/>
      <c r="C138" s="271" t="s">
        <v>185</v>
      </c>
      <c r="D138" s="271" t="s">
        <v>244</v>
      </c>
      <c r="E138" s="272" t="s">
        <v>1863</v>
      </c>
      <c r="F138" s="273" t="s">
        <v>1864</v>
      </c>
      <c r="G138" s="274" t="s">
        <v>204</v>
      </c>
      <c r="H138" s="275">
        <v>151.19999999999999</v>
      </c>
      <c r="I138" s="276"/>
      <c r="J138" s="277">
        <f>ROUND(I138*H138,2)</f>
        <v>0</v>
      </c>
      <c r="K138" s="273" t="s">
        <v>1</v>
      </c>
      <c r="L138" s="278"/>
      <c r="M138" s="279" t="s">
        <v>1</v>
      </c>
      <c r="N138" s="280" t="s">
        <v>41</v>
      </c>
      <c r="O138" s="92"/>
      <c r="P138" s="228">
        <f>O138*H138</f>
        <v>0</v>
      </c>
      <c r="Q138" s="228">
        <v>6.0000000000000002E-05</v>
      </c>
      <c r="R138" s="228">
        <f>Q138*H138</f>
        <v>0.0090720000000000002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291</v>
      </c>
      <c r="AT138" s="230" t="s">
        <v>244</v>
      </c>
      <c r="AU138" s="230" t="s">
        <v>86</v>
      </c>
      <c r="AY138" s="18" t="s">
        <v>164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84</v>
      </c>
      <c r="BK138" s="231">
        <f>ROUND(I138*H138,2)</f>
        <v>0</v>
      </c>
      <c r="BL138" s="18" t="s">
        <v>237</v>
      </c>
      <c r="BM138" s="230" t="s">
        <v>1865</v>
      </c>
    </row>
    <row r="139" s="2" customFormat="1">
      <c r="A139" s="39"/>
      <c r="B139" s="40"/>
      <c r="C139" s="41"/>
      <c r="D139" s="232" t="s">
        <v>173</v>
      </c>
      <c r="E139" s="41"/>
      <c r="F139" s="233" t="s">
        <v>1864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173</v>
      </c>
      <c r="AU139" s="18" t="s">
        <v>86</v>
      </c>
    </row>
    <row r="140" s="14" customFormat="1">
      <c r="A140" s="14"/>
      <c r="B140" s="249"/>
      <c r="C140" s="250"/>
      <c r="D140" s="232" t="s">
        <v>177</v>
      </c>
      <c r="E140" s="251" t="s">
        <v>1</v>
      </c>
      <c r="F140" s="252" t="s">
        <v>1866</v>
      </c>
      <c r="G140" s="250"/>
      <c r="H140" s="253">
        <v>144</v>
      </c>
      <c r="I140" s="254"/>
      <c r="J140" s="250"/>
      <c r="K140" s="250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177</v>
      </c>
      <c r="AU140" s="259" t="s">
        <v>86</v>
      </c>
      <c r="AV140" s="14" t="s">
        <v>86</v>
      </c>
      <c r="AW140" s="14" t="s">
        <v>32</v>
      </c>
      <c r="AX140" s="14" t="s">
        <v>76</v>
      </c>
      <c r="AY140" s="259" t="s">
        <v>164</v>
      </c>
    </row>
    <row r="141" s="14" customFormat="1">
      <c r="A141" s="14"/>
      <c r="B141" s="249"/>
      <c r="C141" s="250"/>
      <c r="D141" s="232" t="s">
        <v>177</v>
      </c>
      <c r="E141" s="251" t="s">
        <v>1</v>
      </c>
      <c r="F141" s="252" t="s">
        <v>1867</v>
      </c>
      <c r="G141" s="250"/>
      <c r="H141" s="253">
        <v>151.19999999999999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177</v>
      </c>
      <c r="AU141" s="259" t="s">
        <v>86</v>
      </c>
      <c r="AV141" s="14" t="s">
        <v>86</v>
      </c>
      <c r="AW141" s="14" t="s">
        <v>32</v>
      </c>
      <c r="AX141" s="14" t="s">
        <v>84</v>
      </c>
      <c r="AY141" s="259" t="s">
        <v>164</v>
      </c>
    </row>
    <row r="142" s="2" customFormat="1" ht="21.75" customHeight="1">
      <c r="A142" s="39"/>
      <c r="B142" s="40"/>
      <c r="C142" s="271" t="s">
        <v>171</v>
      </c>
      <c r="D142" s="271" t="s">
        <v>244</v>
      </c>
      <c r="E142" s="272" t="s">
        <v>1868</v>
      </c>
      <c r="F142" s="273" t="s">
        <v>1869</v>
      </c>
      <c r="G142" s="274" t="s">
        <v>169</v>
      </c>
      <c r="H142" s="275">
        <v>32</v>
      </c>
      <c r="I142" s="276"/>
      <c r="J142" s="277">
        <f>ROUND(I142*H142,2)</f>
        <v>0</v>
      </c>
      <c r="K142" s="273" t="s">
        <v>1</v>
      </c>
      <c r="L142" s="278"/>
      <c r="M142" s="279" t="s">
        <v>1</v>
      </c>
      <c r="N142" s="280" t="s">
        <v>41</v>
      </c>
      <c r="O142" s="92"/>
      <c r="P142" s="228">
        <f>O142*H142</f>
        <v>0</v>
      </c>
      <c r="Q142" s="228">
        <v>2.0000000000000002E-05</v>
      </c>
      <c r="R142" s="228">
        <f>Q142*H142</f>
        <v>0.00064000000000000005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291</v>
      </c>
      <c r="AT142" s="230" t="s">
        <v>244</v>
      </c>
      <c r="AU142" s="230" t="s">
        <v>86</v>
      </c>
      <c r="AY142" s="18" t="s">
        <v>164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84</v>
      </c>
      <c r="BK142" s="231">
        <f>ROUND(I142*H142,2)</f>
        <v>0</v>
      </c>
      <c r="BL142" s="18" t="s">
        <v>237</v>
      </c>
      <c r="BM142" s="230" t="s">
        <v>1870</v>
      </c>
    </row>
    <row r="143" s="2" customFormat="1">
      <c r="A143" s="39"/>
      <c r="B143" s="40"/>
      <c r="C143" s="41"/>
      <c r="D143" s="232" t="s">
        <v>173</v>
      </c>
      <c r="E143" s="41"/>
      <c r="F143" s="233" t="s">
        <v>1869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173</v>
      </c>
      <c r="AU143" s="18" t="s">
        <v>86</v>
      </c>
    </row>
    <row r="144" s="2" customFormat="1">
      <c r="A144" s="39"/>
      <c r="B144" s="40"/>
      <c r="C144" s="41"/>
      <c r="D144" s="232" t="s">
        <v>1679</v>
      </c>
      <c r="E144" s="41"/>
      <c r="F144" s="297" t="s">
        <v>1871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1679</v>
      </c>
      <c r="AU144" s="18" t="s">
        <v>86</v>
      </c>
    </row>
    <row r="145" s="14" customFormat="1">
      <c r="A145" s="14"/>
      <c r="B145" s="249"/>
      <c r="C145" s="250"/>
      <c r="D145" s="232" t="s">
        <v>177</v>
      </c>
      <c r="E145" s="251" t="s">
        <v>1</v>
      </c>
      <c r="F145" s="252" t="s">
        <v>1872</v>
      </c>
      <c r="G145" s="250"/>
      <c r="H145" s="253">
        <v>32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177</v>
      </c>
      <c r="AU145" s="259" t="s">
        <v>86</v>
      </c>
      <c r="AV145" s="14" t="s">
        <v>86</v>
      </c>
      <c r="AW145" s="14" t="s">
        <v>32</v>
      </c>
      <c r="AX145" s="14" t="s">
        <v>84</v>
      </c>
      <c r="AY145" s="259" t="s">
        <v>164</v>
      </c>
    </row>
    <row r="146" s="2" customFormat="1" ht="21.75" customHeight="1">
      <c r="A146" s="39"/>
      <c r="B146" s="40"/>
      <c r="C146" s="271" t="s">
        <v>201</v>
      </c>
      <c r="D146" s="271" t="s">
        <v>244</v>
      </c>
      <c r="E146" s="272" t="s">
        <v>1873</v>
      </c>
      <c r="F146" s="273" t="s">
        <v>1874</v>
      </c>
      <c r="G146" s="274" t="s">
        <v>169</v>
      </c>
      <c r="H146" s="275">
        <v>16</v>
      </c>
      <c r="I146" s="276"/>
      <c r="J146" s="277">
        <f>ROUND(I146*H146,2)</f>
        <v>0</v>
      </c>
      <c r="K146" s="273" t="s">
        <v>1</v>
      </c>
      <c r="L146" s="278"/>
      <c r="M146" s="279" t="s">
        <v>1</v>
      </c>
      <c r="N146" s="280" t="s">
        <v>41</v>
      </c>
      <c r="O146" s="92"/>
      <c r="P146" s="228">
        <f>O146*H146</f>
        <v>0</v>
      </c>
      <c r="Q146" s="228">
        <v>4.0000000000000003E-05</v>
      </c>
      <c r="R146" s="228">
        <f>Q146*H146</f>
        <v>0.00064000000000000005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291</v>
      </c>
      <c r="AT146" s="230" t="s">
        <v>244</v>
      </c>
      <c r="AU146" s="230" t="s">
        <v>86</v>
      </c>
      <c r="AY146" s="18" t="s">
        <v>164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84</v>
      </c>
      <c r="BK146" s="231">
        <f>ROUND(I146*H146,2)</f>
        <v>0</v>
      </c>
      <c r="BL146" s="18" t="s">
        <v>237</v>
      </c>
      <c r="BM146" s="230" t="s">
        <v>1875</v>
      </c>
    </row>
    <row r="147" s="2" customFormat="1">
      <c r="A147" s="39"/>
      <c r="B147" s="40"/>
      <c r="C147" s="41"/>
      <c r="D147" s="232" t="s">
        <v>173</v>
      </c>
      <c r="E147" s="41"/>
      <c r="F147" s="233" t="s">
        <v>1874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173</v>
      </c>
      <c r="AU147" s="18" t="s">
        <v>86</v>
      </c>
    </row>
    <row r="148" s="14" customFormat="1">
      <c r="A148" s="14"/>
      <c r="B148" s="249"/>
      <c r="C148" s="250"/>
      <c r="D148" s="232" t="s">
        <v>177</v>
      </c>
      <c r="E148" s="251" t="s">
        <v>1</v>
      </c>
      <c r="F148" s="252" t="s">
        <v>1876</v>
      </c>
      <c r="G148" s="250"/>
      <c r="H148" s="253">
        <v>16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177</v>
      </c>
      <c r="AU148" s="259" t="s">
        <v>86</v>
      </c>
      <c r="AV148" s="14" t="s">
        <v>86</v>
      </c>
      <c r="AW148" s="14" t="s">
        <v>32</v>
      </c>
      <c r="AX148" s="14" t="s">
        <v>84</v>
      </c>
      <c r="AY148" s="259" t="s">
        <v>164</v>
      </c>
    </row>
    <row r="149" s="2" customFormat="1" ht="21.75" customHeight="1">
      <c r="A149" s="39"/>
      <c r="B149" s="40"/>
      <c r="C149" s="271" t="s">
        <v>209</v>
      </c>
      <c r="D149" s="271" t="s">
        <v>244</v>
      </c>
      <c r="E149" s="272" t="s">
        <v>1877</v>
      </c>
      <c r="F149" s="273" t="s">
        <v>1878</v>
      </c>
      <c r="G149" s="274" t="s">
        <v>169</v>
      </c>
      <c r="H149" s="275">
        <v>64</v>
      </c>
      <c r="I149" s="276"/>
      <c r="J149" s="277">
        <f>ROUND(I149*H149,2)</f>
        <v>0</v>
      </c>
      <c r="K149" s="273" t="s">
        <v>1</v>
      </c>
      <c r="L149" s="278"/>
      <c r="M149" s="279" t="s">
        <v>1</v>
      </c>
      <c r="N149" s="280" t="s">
        <v>41</v>
      </c>
      <c r="O149" s="92"/>
      <c r="P149" s="228">
        <f>O149*H149</f>
        <v>0</v>
      </c>
      <c r="Q149" s="228">
        <v>0.00020000000000000001</v>
      </c>
      <c r="R149" s="228">
        <f>Q149*H149</f>
        <v>0.012800000000000001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291</v>
      </c>
      <c r="AT149" s="230" t="s">
        <v>244</v>
      </c>
      <c r="AU149" s="230" t="s">
        <v>86</v>
      </c>
      <c r="AY149" s="18" t="s">
        <v>164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84</v>
      </c>
      <c r="BK149" s="231">
        <f>ROUND(I149*H149,2)</f>
        <v>0</v>
      </c>
      <c r="BL149" s="18" t="s">
        <v>237</v>
      </c>
      <c r="BM149" s="230" t="s">
        <v>1879</v>
      </c>
    </row>
    <row r="150" s="2" customFormat="1">
      <c r="A150" s="39"/>
      <c r="B150" s="40"/>
      <c r="C150" s="41"/>
      <c r="D150" s="232" t="s">
        <v>173</v>
      </c>
      <c r="E150" s="41"/>
      <c r="F150" s="233" t="s">
        <v>1878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173</v>
      </c>
      <c r="AU150" s="18" t="s">
        <v>86</v>
      </c>
    </row>
    <row r="151" s="14" customFormat="1">
      <c r="A151" s="14"/>
      <c r="B151" s="249"/>
      <c r="C151" s="250"/>
      <c r="D151" s="232" t="s">
        <v>177</v>
      </c>
      <c r="E151" s="251" t="s">
        <v>1</v>
      </c>
      <c r="F151" s="252" t="s">
        <v>1880</v>
      </c>
      <c r="G151" s="250"/>
      <c r="H151" s="253">
        <v>64</v>
      </c>
      <c r="I151" s="254"/>
      <c r="J151" s="250"/>
      <c r="K151" s="250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177</v>
      </c>
      <c r="AU151" s="259" t="s">
        <v>86</v>
      </c>
      <c r="AV151" s="14" t="s">
        <v>86</v>
      </c>
      <c r="AW151" s="14" t="s">
        <v>32</v>
      </c>
      <c r="AX151" s="14" t="s">
        <v>84</v>
      </c>
      <c r="AY151" s="259" t="s">
        <v>164</v>
      </c>
    </row>
    <row r="152" s="2" customFormat="1" ht="24.15" customHeight="1">
      <c r="A152" s="39"/>
      <c r="B152" s="40"/>
      <c r="C152" s="271" t="s">
        <v>1370</v>
      </c>
      <c r="D152" s="271" t="s">
        <v>244</v>
      </c>
      <c r="E152" s="272" t="s">
        <v>1881</v>
      </c>
      <c r="F152" s="273" t="s">
        <v>1882</v>
      </c>
      <c r="G152" s="274" t="s">
        <v>169</v>
      </c>
      <c r="H152" s="275">
        <v>756</v>
      </c>
      <c r="I152" s="276"/>
      <c r="J152" s="277">
        <f>ROUND(I152*H152,2)</f>
        <v>0</v>
      </c>
      <c r="K152" s="273" t="s">
        <v>1</v>
      </c>
      <c r="L152" s="278"/>
      <c r="M152" s="279" t="s">
        <v>1</v>
      </c>
      <c r="N152" s="280" t="s">
        <v>41</v>
      </c>
      <c r="O152" s="92"/>
      <c r="P152" s="228">
        <f>O152*H152</f>
        <v>0</v>
      </c>
      <c r="Q152" s="228">
        <v>0.00020000000000000001</v>
      </c>
      <c r="R152" s="228">
        <f>Q152*H152</f>
        <v>0.1512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291</v>
      </c>
      <c r="AT152" s="230" t="s">
        <v>244</v>
      </c>
      <c r="AU152" s="230" t="s">
        <v>86</v>
      </c>
      <c r="AY152" s="18" t="s">
        <v>164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84</v>
      </c>
      <c r="BK152" s="231">
        <f>ROUND(I152*H152,2)</f>
        <v>0</v>
      </c>
      <c r="BL152" s="18" t="s">
        <v>237</v>
      </c>
      <c r="BM152" s="230" t="s">
        <v>1883</v>
      </c>
    </row>
    <row r="153" s="2" customFormat="1">
      <c r="A153" s="39"/>
      <c r="B153" s="40"/>
      <c r="C153" s="41"/>
      <c r="D153" s="232" t="s">
        <v>173</v>
      </c>
      <c r="E153" s="41"/>
      <c r="F153" s="233" t="s">
        <v>1882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173</v>
      </c>
      <c r="AU153" s="18" t="s">
        <v>86</v>
      </c>
    </row>
    <row r="154" s="14" customFormat="1">
      <c r="A154" s="14"/>
      <c r="B154" s="249"/>
      <c r="C154" s="250"/>
      <c r="D154" s="232" t="s">
        <v>177</v>
      </c>
      <c r="E154" s="251" t="s">
        <v>1</v>
      </c>
      <c r="F154" s="252" t="s">
        <v>1884</v>
      </c>
      <c r="G154" s="250"/>
      <c r="H154" s="253">
        <v>756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177</v>
      </c>
      <c r="AU154" s="259" t="s">
        <v>86</v>
      </c>
      <c r="AV154" s="14" t="s">
        <v>86</v>
      </c>
      <c r="AW154" s="14" t="s">
        <v>32</v>
      </c>
      <c r="AX154" s="14" t="s">
        <v>84</v>
      </c>
      <c r="AY154" s="259" t="s">
        <v>164</v>
      </c>
    </row>
    <row r="155" s="2" customFormat="1" ht="16.5" customHeight="1">
      <c r="A155" s="39"/>
      <c r="B155" s="40"/>
      <c r="C155" s="271" t="s">
        <v>248</v>
      </c>
      <c r="D155" s="271" t="s">
        <v>244</v>
      </c>
      <c r="E155" s="272" t="s">
        <v>1885</v>
      </c>
      <c r="F155" s="273" t="s">
        <v>1886</v>
      </c>
      <c r="G155" s="274" t="s">
        <v>169</v>
      </c>
      <c r="H155" s="275">
        <v>16</v>
      </c>
      <c r="I155" s="276"/>
      <c r="J155" s="277">
        <f>ROUND(I155*H155,2)</f>
        <v>0</v>
      </c>
      <c r="K155" s="273" t="s">
        <v>1</v>
      </c>
      <c r="L155" s="278"/>
      <c r="M155" s="279" t="s">
        <v>1</v>
      </c>
      <c r="N155" s="280" t="s">
        <v>41</v>
      </c>
      <c r="O155" s="92"/>
      <c r="P155" s="228">
        <f>O155*H155</f>
        <v>0</v>
      </c>
      <c r="Q155" s="228">
        <v>0.00071000000000000002</v>
      </c>
      <c r="R155" s="228">
        <f>Q155*H155</f>
        <v>0.01136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291</v>
      </c>
      <c r="AT155" s="230" t="s">
        <v>244</v>
      </c>
      <c r="AU155" s="230" t="s">
        <v>86</v>
      </c>
      <c r="AY155" s="18" t="s">
        <v>164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84</v>
      </c>
      <c r="BK155" s="231">
        <f>ROUND(I155*H155,2)</f>
        <v>0</v>
      </c>
      <c r="BL155" s="18" t="s">
        <v>237</v>
      </c>
      <c r="BM155" s="230" t="s">
        <v>1887</v>
      </c>
    </row>
    <row r="156" s="2" customFormat="1">
      <c r="A156" s="39"/>
      <c r="B156" s="40"/>
      <c r="C156" s="41"/>
      <c r="D156" s="232" t="s">
        <v>173</v>
      </c>
      <c r="E156" s="41"/>
      <c r="F156" s="233" t="s">
        <v>1886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173</v>
      </c>
      <c r="AU156" s="18" t="s">
        <v>86</v>
      </c>
    </row>
    <row r="157" s="14" customFormat="1">
      <c r="A157" s="14"/>
      <c r="B157" s="249"/>
      <c r="C157" s="250"/>
      <c r="D157" s="232" t="s">
        <v>177</v>
      </c>
      <c r="E157" s="251" t="s">
        <v>1</v>
      </c>
      <c r="F157" s="252" t="s">
        <v>1888</v>
      </c>
      <c r="G157" s="250"/>
      <c r="H157" s="253">
        <v>16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177</v>
      </c>
      <c r="AU157" s="259" t="s">
        <v>86</v>
      </c>
      <c r="AV157" s="14" t="s">
        <v>86</v>
      </c>
      <c r="AW157" s="14" t="s">
        <v>32</v>
      </c>
      <c r="AX157" s="14" t="s">
        <v>84</v>
      </c>
      <c r="AY157" s="259" t="s">
        <v>164</v>
      </c>
    </row>
    <row r="158" s="12" customFormat="1" ht="22.8" customHeight="1">
      <c r="A158" s="12"/>
      <c r="B158" s="203"/>
      <c r="C158" s="204"/>
      <c r="D158" s="205" t="s">
        <v>75</v>
      </c>
      <c r="E158" s="217" t="s">
        <v>685</v>
      </c>
      <c r="F158" s="217" t="s">
        <v>686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SUM(P159:P166)</f>
        <v>0</v>
      </c>
      <c r="Q158" s="211"/>
      <c r="R158" s="212">
        <f>SUM(R159:R166)</f>
        <v>0</v>
      </c>
      <c r="S158" s="211"/>
      <c r="T158" s="213">
        <f>SUM(T159:T166)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84</v>
      </c>
      <c r="AT158" s="215" t="s">
        <v>75</v>
      </c>
      <c r="AU158" s="215" t="s">
        <v>84</v>
      </c>
      <c r="AY158" s="214" t="s">
        <v>164</v>
      </c>
      <c r="BK158" s="216">
        <f>SUM(BK159:BK166)</f>
        <v>0</v>
      </c>
    </row>
    <row r="159" s="2" customFormat="1" ht="24.15" customHeight="1">
      <c r="A159" s="39"/>
      <c r="B159" s="40"/>
      <c r="C159" s="219" t="s">
        <v>685</v>
      </c>
      <c r="D159" s="219" t="s">
        <v>166</v>
      </c>
      <c r="E159" s="220" t="s">
        <v>1889</v>
      </c>
      <c r="F159" s="221" t="s">
        <v>1890</v>
      </c>
      <c r="G159" s="222" t="s">
        <v>169</v>
      </c>
      <c r="H159" s="223">
        <v>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41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171</v>
      </c>
      <c r="AT159" s="230" t="s">
        <v>166</v>
      </c>
      <c r="AU159" s="230" t="s">
        <v>86</v>
      </c>
      <c r="AY159" s="18" t="s">
        <v>164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84</v>
      </c>
      <c r="BK159" s="231">
        <f>ROUND(I159*H159,2)</f>
        <v>0</v>
      </c>
      <c r="BL159" s="18" t="s">
        <v>171</v>
      </c>
      <c r="BM159" s="230" t="s">
        <v>1891</v>
      </c>
    </row>
    <row r="160" s="2" customFormat="1">
      <c r="A160" s="39"/>
      <c r="B160" s="40"/>
      <c r="C160" s="41"/>
      <c r="D160" s="232" t="s">
        <v>173</v>
      </c>
      <c r="E160" s="41"/>
      <c r="F160" s="233" t="s">
        <v>1890</v>
      </c>
      <c r="G160" s="41"/>
      <c r="H160" s="41"/>
      <c r="I160" s="234"/>
      <c r="J160" s="41"/>
      <c r="K160" s="41"/>
      <c r="L160" s="45"/>
      <c r="M160" s="235"/>
      <c r="N160" s="236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173</v>
      </c>
      <c r="AU160" s="18" t="s">
        <v>86</v>
      </c>
    </row>
    <row r="161" s="14" customFormat="1">
      <c r="A161" s="14"/>
      <c r="B161" s="249"/>
      <c r="C161" s="250"/>
      <c r="D161" s="232" t="s">
        <v>177</v>
      </c>
      <c r="E161" s="251" t="s">
        <v>1</v>
      </c>
      <c r="F161" s="252" t="s">
        <v>1892</v>
      </c>
      <c r="G161" s="250"/>
      <c r="H161" s="253">
        <v>2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9" t="s">
        <v>177</v>
      </c>
      <c r="AU161" s="259" t="s">
        <v>86</v>
      </c>
      <c r="AV161" s="14" t="s">
        <v>86</v>
      </c>
      <c r="AW161" s="14" t="s">
        <v>32</v>
      </c>
      <c r="AX161" s="14" t="s">
        <v>84</v>
      </c>
      <c r="AY161" s="259" t="s">
        <v>164</v>
      </c>
    </row>
    <row r="162" s="13" customFormat="1">
      <c r="A162" s="13"/>
      <c r="B162" s="239"/>
      <c r="C162" s="240"/>
      <c r="D162" s="232" t="s">
        <v>177</v>
      </c>
      <c r="E162" s="241" t="s">
        <v>1</v>
      </c>
      <c r="F162" s="242" t="s">
        <v>1893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177</v>
      </c>
      <c r="AU162" s="248" t="s">
        <v>86</v>
      </c>
      <c r="AV162" s="13" t="s">
        <v>84</v>
      </c>
      <c r="AW162" s="13" t="s">
        <v>32</v>
      </c>
      <c r="AX162" s="13" t="s">
        <v>76</v>
      </c>
      <c r="AY162" s="248" t="s">
        <v>164</v>
      </c>
    </row>
    <row r="163" s="2" customFormat="1" ht="33" customHeight="1">
      <c r="A163" s="39"/>
      <c r="B163" s="40"/>
      <c r="C163" s="219" t="s">
        <v>1365</v>
      </c>
      <c r="D163" s="219" t="s">
        <v>166</v>
      </c>
      <c r="E163" s="220" t="s">
        <v>1894</v>
      </c>
      <c r="F163" s="221" t="s">
        <v>1895</v>
      </c>
      <c r="G163" s="222" t="s">
        <v>169</v>
      </c>
      <c r="H163" s="223">
        <v>8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41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171</v>
      </c>
      <c r="AT163" s="230" t="s">
        <v>166</v>
      </c>
      <c r="AU163" s="230" t="s">
        <v>86</v>
      </c>
      <c r="AY163" s="18" t="s">
        <v>164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84</v>
      </c>
      <c r="BK163" s="231">
        <f>ROUND(I163*H163,2)</f>
        <v>0</v>
      </c>
      <c r="BL163" s="18" t="s">
        <v>171</v>
      </c>
      <c r="BM163" s="230" t="s">
        <v>1896</v>
      </c>
    </row>
    <row r="164" s="2" customFormat="1">
      <c r="A164" s="39"/>
      <c r="B164" s="40"/>
      <c r="C164" s="41"/>
      <c r="D164" s="232" t="s">
        <v>173</v>
      </c>
      <c r="E164" s="41"/>
      <c r="F164" s="233" t="s">
        <v>1895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173</v>
      </c>
      <c r="AU164" s="18" t="s">
        <v>86</v>
      </c>
    </row>
    <row r="165" s="14" customFormat="1">
      <c r="A165" s="14"/>
      <c r="B165" s="249"/>
      <c r="C165" s="250"/>
      <c r="D165" s="232" t="s">
        <v>177</v>
      </c>
      <c r="E165" s="251" t="s">
        <v>1</v>
      </c>
      <c r="F165" s="252" t="s">
        <v>1897</v>
      </c>
      <c r="G165" s="250"/>
      <c r="H165" s="253">
        <v>8</v>
      </c>
      <c r="I165" s="254"/>
      <c r="J165" s="250"/>
      <c r="K165" s="250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177</v>
      </c>
      <c r="AU165" s="259" t="s">
        <v>86</v>
      </c>
      <c r="AV165" s="14" t="s">
        <v>86</v>
      </c>
      <c r="AW165" s="14" t="s">
        <v>32</v>
      </c>
      <c r="AX165" s="14" t="s">
        <v>84</v>
      </c>
      <c r="AY165" s="259" t="s">
        <v>164</v>
      </c>
    </row>
    <row r="166" s="13" customFormat="1">
      <c r="A166" s="13"/>
      <c r="B166" s="239"/>
      <c r="C166" s="240"/>
      <c r="D166" s="232" t="s">
        <v>177</v>
      </c>
      <c r="E166" s="241" t="s">
        <v>1</v>
      </c>
      <c r="F166" s="242" t="s">
        <v>1898</v>
      </c>
      <c r="G166" s="240"/>
      <c r="H166" s="241" t="s">
        <v>1</v>
      </c>
      <c r="I166" s="243"/>
      <c r="J166" s="240"/>
      <c r="K166" s="240"/>
      <c r="L166" s="244"/>
      <c r="M166" s="245"/>
      <c r="N166" s="246"/>
      <c r="O166" s="246"/>
      <c r="P166" s="246"/>
      <c r="Q166" s="246"/>
      <c r="R166" s="246"/>
      <c r="S166" s="246"/>
      <c r="T166" s="24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8" t="s">
        <v>177</v>
      </c>
      <c r="AU166" s="248" t="s">
        <v>86</v>
      </c>
      <c r="AV166" s="13" t="s">
        <v>84</v>
      </c>
      <c r="AW166" s="13" t="s">
        <v>32</v>
      </c>
      <c r="AX166" s="13" t="s">
        <v>76</v>
      </c>
      <c r="AY166" s="248" t="s">
        <v>164</v>
      </c>
    </row>
    <row r="167" s="12" customFormat="1" ht="25.92" customHeight="1">
      <c r="A167" s="12"/>
      <c r="B167" s="203"/>
      <c r="C167" s="204"/>
      <c r="D167" s="205" t="s">
        <v>75</v>
      </c>
      <c r="E167" s="206" t="s">
        <v>811</v>
      </c>
      <c r="F167" s="206" t="s">
        <v>812</v>
      </c>
      <c r="G167" s="204"/>
      <c r="H167" s="204"/>
      <c r="I167" s="207"/>
      <c r="J167" s="208">
        <f>BK167</f>
        <v>0</v>
      </c>
      <c r="K167" s="204"/>
      <c r="L167" s="209"/>
      <c r="M167" s="210"/>
      <c r="N167" s="211"/>
      <c r="O167" s="211"/>
      <c r="P167" s="212">
        <f>P168+P174</f>
        <v>0</v>
      </c>
      <c r="Q167" s="211"/>
      <c r="R167" s="212">
        <f>R168+R174</f>
        <v>206.48000000000002</v>
      </c>
      <c r="S167" s="211"/>
      <c r="T167" s="213">
        <f>T168+T174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75</v>
      </c>
      <c r="AU167" s="215" t="s">
        <v>76</v>
      </c>
      <c r="AY167" s="214" t="s">
        <v>164</v>
      </c>
      <c r="BK167" s="216">
        <f>BK168+BK174</f>
        <v>0</v>
      </c>
    </row>
    <row r="168" s="12" customFormat="1" ht="22.8" customHeight="1">
      <c r="A168" s="12"/>
      <c r="B168" s="203"/>
      <c r="C168" s="204"/>
      <c r="D168" s="205" t="s">
        <v>75</v>
      </c>
      <c r="E168" s="217" t="s">
        <v>1028</v>
      </c>
      <c r="F168" s="217" t="s">
        <v>1029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SUM(P169:P173)</f>
        <v>0</v>
      </c>
      <c r="Q168" s="211"/>
      <c r="R168" s="212">
        <f>SUM(R169:R173)</f>
        <v>0</v>
      </c>
      <c r="S168" s="211"/>
      <c r="T168" s="213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86</v>
      </c>
      <c r="AT168" s="215" t="s">
        <v>75</v>
      </c>
      <c r="AU168" s="215" t="s">
        <v>84</v>
      </c>
      <c r="AY168" s="214" t="s">
        <v>164</v>
      </c>
      <c r="BK168" s="216">
        <f>SUM(BK169:BK173)</f>
        <v>0</v>
      </c>
    </row>
    <row r="169" s="2" customFormat="1" ht="62.7" customHeight="1">
      <c r="A169" s="39"/>
      <c r="B169" s="40"/>
      <c r="C169" s="219" t="s">
        <v>1385</v>
      </c>
      <c r="D169" s="219" t="s">
        <v>166</v>
      </c>
      <c r="E169" s="220" t="s">
        <v>1899</v>
      </c>
      <c r="F169" s="221" t="s">
        <v>1900</v>
      </c>
      <c r="G169" s="222" t="s">
        <v>188</v>
      </c>
      <c r="H169" s="223">
        <v>161.25999999999999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41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237</v>
      </c>
      <c r="AT169" s="230" t="s">
        <v>166</v>
      </c>
      <c r="AU169" s="230" t="s">
        <v>86</v>
      </c>
      <c r="AY169" s="18" t="s">
        <v>164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84</v>
      </c>
      <c r="BK169" s="231">
        <f>ROUND(I169*H169,2)</f>
        <v>0</v>
      </c>
      <c r="BL169" s="18" t="s">
        <v>237</v>
      </c>
      <c r="BM169" s="230" t="s">
        <v>1901</v>
      </c>
    </row>
    <row r="170" s="2" customFormat="1">
      <c r="A170" s="39"/>
      <c r="B170" s="40"/>
      <c r="C170" s="41"/>
      <c r="D170" s="232" t="s">
        <v>173</v>
      </c>
      <c r="E170" s="41"/>
      <c r="F170" s="233" t="s">
        <v>1900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173</v>
      </c>
      <c r="AU170" s="18" t="s">
        <v>86</v>
      </c>
    </row>
    <row r="171" s="2" customFormat="1">
      <c r="A171" s="39"/>
      <c r="B171" s="40"/>
      <c r="C171" s="41"/>
      <c r="D171" s="232" t="s">
        <v>1679</v>
      </c>
      <c r="E171" s="41"/>
      <c r="F171" s="297" t="s">
        <v>1902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1679</v>
      </c>
      <c r="AU171" s="18" t="s">
        <v>86</v>
      </c>
    </row>
    <row r="172" s="13" customFormat="1">
      <c r="A172" s="13"/>
      <c r="B172" s="239"/>
      <c r="C172" s="240"/>
      <c r="D172" s="232" t="s">
        <v>177</v>
      </c>
      <c r="E172" s="241" t="s">
        <v>1</v>
      </c>
      <c r="F172" s="242" t="s">
        <v>1903</v>
      </c>
      <c r="G172" s="240"/>
      <c r="H172" s="241" t="s">
        <v>1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177</v>
      </c>
      <c r="AU172" s="248" t="s">
        <v>86</v>
      </c>
      <c r="AV172" s="13" t="s">
        <v>84</v>
      </c>
      <c r="AW172" s="13" t="s">
        <v>32</v>
      </c>
      <c r="AX172" s="13" t="s">
        <v>76</v>
      </c>
      <c r="AY172" s="248" t="s">
        <v>164</v>
      </c>
    </row>
    <row r="173" s="14" customFormat="1">
      <c r="A173" s="14"/>
      <c r="B173" s="249"/>
      <c r="C173" s="250"/>
      <c r="D173" s="232" t="s">
        <v>177</v>
      </c>
      <c r="E173" s="251" t="s">
        <v>1</v>
      </c>
      <c r="F173" s="252" t="s">
        <v>1904</v>
      </c>
      <c r="G173" s="250"/>
      <c r="H173" s="253">
        <v>161.25999999999999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177</v>
      </c>
      <c r="AU173" s="259" t="s">
        <v>86</v>
      </c>
      <c r="AV173" s="14" t="s">
        <v>86</v>
      </c>
      <c r="AW173" s="14" t="s">
        <v>32</v>
      </c>
      <c r="AX173" s="14" t="s">
        <v>84</v>
      </c>
      <c r="AY173" s="259" t="s">
        <v>164</v>
      </c>
    </row>
    <row r="174" s="12" customFormat="1" ht="22.8" customHeight="1">
      <c r="A174" s="12"/>
      <c r="B174" s="203"/>
      <c r="C174" s="204"/>
      <c r="D174" s="205" t="s">
        <v>75</v>
      </c>
      <c r="E174" s="217" t="s">
        <v>1905</v>
      </c>
      <c r="F174" s="217" t="s">
        <v>106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SUM(P175:P217)</f>
        <v>0</v>
      </c>
      <c r="Q174" s="211"/>
      <c r="R174" s="212">
        <f>SUM(R175:R217)</f>
        <v>206.48000000000002</v>
      </c>
      <c r="S174" s="211"/>
      <c r="T174" s="213">
        <f>SUM(T175:T217)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86</v>
      </c>
      <c r="AT174" s="215" t="s">
        <v>75</v>
      </c>
      <c r="AU174" s="215" t="s">
        <v>84</v>
      </c>
      <c r="AY174" s="214" t="s">
        <v>164</v>
      </c>
      <c r="BK174" s="216">
        <f>SUM(BK175:BK217)</f>
        <v>0</v>
      </c>
    </row>
    <row r="175" s="2" customFormat="1" ht="37.8" customHeight="1">
      <c r="A175" s="39"/>
      <c r="B175" s="40"/>
      <c r="C175" s="271" t="s">
        <v>8</v>
      </c>
      <c r="D175" s="271" t="s">
        <v>244</v>
      </c>
      <c r="E175" s="272" t="s">
        <v>1906</v>
      </c>
      <c r="F175" s="273" t="s">
        <v>1907</v>
      </c>
      <c r="G175" s="274" t="s">
        <v>1592</v>
      </c>
      <c r="H175" s="275">
        <v>2</v>
      </c>
      <c r="I175" s="276"/>
      <c r="J175" s="277">
        <f>ROUND(I175*H175,2)</f>
        <v>0</v>
      </c>
      <c r="K175" s="273" t="s">
        <v>1</v>
      </c>
      <c r="L175" s="278"/>
      <c r="M175" s="279" t="s">
        <v>1</v>
      </c>
      <c r="N175" s="280" t="s">
        <v>41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291</v>
      </c>
      <c r="AT175" s="230" t="s">
        <v>244</v>
      </c>
      <c r="AU175" s="230" t="s">
        <v>86</v>
      </c>
      <c r="AY175" s="18" t="s">
        <v>164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84</v>
      </c>
      <c r="BK175" s="231">
        <f>ROUND(I175*H175,2)</f>
        <v>0</v>
      </c>
      <c r="BL175" s="18" t="s">
        <v>237</v>
      </c>
      <c r="BM175" s="230" t="s">
        <v>1908</v>
      </c>
    </row>
    <row r="176" s="2" customFormat="1">
      <c r="A176" s="39"/>
      <c r="B176" s="40"/>
      <c r="C176" s="41"/>
      <c r="D176" s="232" t="s">
        <v>173</v>
      </c>
      <c r="E176" s="41"/>
      <c r="F176" s="233" t="s">
        <v>1907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173</v>
      </c>
      <c r="AU176" s="18" t="s">
        <v>86</v>
      </c>
    </row>
    <row r="177" s="2" customFormat="1" ht="37.8" customHeight="1">
      <c r="A177" s="39"/>
      <c r="B177" s="40"/>
      <c r="C177" s="219" t="s">
        <v>1391</v>
      </c>
      <c r="D177" s="219" t="s">
        <v>166</v>
      </c>
      <c r="E177" s="220" t="s">
        <v>1909</v>
      </c>
      <c r="F177" s="221" t="s">
        <v>1910</v>
      </c>
      <c r="G177" s="222" t="s">
        <v>1592</v>
      </c>
      <c r="H177" s="223">
        <v>2</v>
      </c>
      <c r="I177" s="224"/>
      <c r="J177" s="225">
        <f>ROUND(I177*H177,2)</f>
        <v>0</v>
      </c>
      <c r="K177" s="221" t="s">
        <v>1</v>
      </c>
      <c r="L177" s="45"/>
      <c r="M177" s="226" t="s">
        <v>1</v>
      </c>
      <c r="N177" s="227" t="s">
        <v>41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237</v>
      </c>
      <c r="AT177" s="230" t="s">
        <v>166</v>
      </c>
      <c r="AU177" s="230" t="s">
        <v>86</v>
      </c>
      <c r="AY177" s="18" t="s">
        <v>164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84</v>
      </c>
      <c r="BK177" s="231">
        <f>ROUND(I177*H177,2)</f>
        <v>0</v>
      </c>
      <c r="BL177" s="18" t="s">
        <v>237</v>
      </c>
      <c r="BM177" s="230" t="s">
        <v>1911</v>
      </c>
    </row>
    <row r="178" s="2" customFormat="1">
      <c r="A178" s="39"/>
      <c r="B178" s="40"/>
      <c r="C178" s="41"/>
      <c r="D178" s="232" t="s">
        <v>173</v>
      </c>
      <c r="E178" s="41"/>
      <c r="F178" s="233" t="s">
        <v>1910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173</v>
      </c>
      <c r="AU178" s="18" t="s">
        <v>86</v>
      </c>
    </row>
    <row r="179" s="2" customFormat="1" ht="33" customHeight="1">
      <c r="A179" s="39"/>
      <c r="B179" s="40"/>
      <c r="C179" s="271" t="s">
        <v>1373</v>
      </c>
      <c r="D179" s="271" t="s">
        <v>244</v>
      </c>
      <c r="E179" s="272" t="s">
        <v>1912</v>
      </c>
      <c r="F179" s="273" t="s">
        <v>1913</v>
      </c>
      <c r="G179" s="274" t="s">
        <v>1914</v>
      </c>
      <c r="H179" s="275">
        <v>2</v>
      </c>
      <c r="I179" s="276"/>
      <c r="J179" s="277">
        <f>ROUND(I179*H179,2)</f>
        <v>0</v>
      </c>
      <c r="K179" s="273" t="s">
        <v>1</v>
      </c>
      <c r="L179" s="278"/>
      <c r="M179" s="279" t="s">
        <v>1</v>
      </c>
      <c r="N179" s="280" t="s">
        <v>41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291</v>
      </c>
      <c r="AT179" s="230" t="s">
        <v>244</v>
      </c>
      <c r="AU179" s="230" t="s">
        <v>86</v>
      </c>
      <c r="AY179" s="18" t="s">
        <v>164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84</v>
      </c>
      <c r="BK179" s="231">
        <f>ROUND(I179*H179,2)</f>
        <v>0</v>
      </c>
      <c r="BL179" s="18" t="s">
        <v>237</v>
      </c>
      <c r="BM179" s="230" t="s">
        <v>1915</v>
      </c>
    </row>
    <row r="180" s="2" customFormat="1">
      <c r="A180" s="39"/>
      <c r="B180" s="40"/>
      <c r="C180" s="41"/>
      <c r="D180" s="232" t="s">
        <v>173</v>
      </c>
      <c r="E180" s="41"/>
      <c r="F180" s="233" t="s">
        <v>1913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173</v>
      </c>
      <c r="AU180" s="18" t="s">
        <v>86</v>
      </c>
    </row>
    <row r="181" s="2" customFormat="1" ht="33" customHeight="1">
      <c r="A181" s="39"/>
      <c r="B181" s="40"/>
      <c r="C181" s="271" t="s">
        <v>227</v>
      </c>
      <c r="D181" s="271" t="s">
        <v>244</v>
      </c>
      <c r="E181" s="272" t="s">
        <v>1916</v>
      </c>
      <c r="F181" s="273" t="s">
        <v>1917</v>
      </c>
      <c r="G181" s="274" t="s">
        <v>1592</v>
      </c>
      <c r="H181" s="275">
        <v>4</v>
      </c>
      <c r="I181" s="276"/>
      <c r="J181" s="277">
        <f>ROUND(I181*H181,2)</f>
        <v>0</v>
      </c>
      <c r="K181" s="273" t="s">
        <v>1</v>
      </c>
      <c r="L181" s="278"/>
      <c r="M181" s="279" t="s">
        <v>1</v>
      </c>
      <c r="N181" s="280" t="s">
        <v>41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291</v>
      </c>
      <c r="AT181" s="230" t="s">
        <v>244</v>
      </c>
      <c r="AU181" s="230" t="s">
        <v>86</v>
      </c>
      <c r="AY181" s="18" t="s">
        <v>164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84</v>
      </c>
      <c r="BK181" s="231">
        <f>ROUND(I181*H181,2)</f>
        <v>0</v>
      </c>
      <c r="BL181" s="18" t="s">
        <v>237</v>
      </c>
      <c r="BM181" s="230" t="s">
        <v>1918</v>
      </c>
    </row>
    <row r="182" s="2" customFormat="1">
      <c r="A182" s="39"/>
      <c r="B182" s="40"/>
      <c r="C182" s="41"/>
      <c r="D182" s="232" t="s">
        <v>173</v>
      </c>
      <c r="E182" s="41"/>
      <c r="F182" s="233" t="s">
        <v>1917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173</v>
      </c>
      <c r="AU182" s="18" t="s">
        <v>86</v>
      </c>
    </row>
    <row r="183" s="2" customFormat="1">
      <c r="A183" s="39"/>
      <c r="B183" s="40"/>
      <c r="C183" s="41"/>
      <c r="D183" s="232" t="s">
        <v>1679</v>
      </c>
      <c r="E183" s="41"/>
      <c r="F183" s="297" t="s">
        <v>1919</v>
      </c>
      <c r="G183" s="41"/>
      <c r="H183" s="41"/>
      <c r="I183" s="234"/>
      <c r="J183" s="41"/>
      <c r="K183" s="41"/>
      <c r="L183" s="45"/>
      <c r="M183" s="235"/>
      <c r="N183" s="236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1679</v>
      </c>
      <c r="AU183" s="18" t="s">
        <v>86</v>
      </c>
    </row>
    <row r="184" s="2" customFormat="1" ht="24.15" customHeight="1">
      <c r="A184" s="39"/>
      <c r="B184" s="40"/>
      <c r="C184" s="219" t="s">
        <v>237</v>
      </c>
      <c r="D184" s="219" t="s">
        <v>166</v>
      </c>
      <c r="E184" s="220" t="s">
        <v>1920</v>
      </c>
      <c r="F184" s="221" t="s">
        <v>1921</v>
      </c>
      <c r="G184" s="222" t="s">
        <v>1922</v>
      </c>
      <c r="H184" s="223">
        <v>4</v>
      </c>
      <c r="I184" s="224"/>
      <c r="J184" s="225">
        <f>ROUND(I184*H184,2)</f>
        <v>0</v>
      </c>
      <c r="K184" s="221" t="s">
        <v>1</v>
      </c>
      <c r="L184" s="45"/>
      <c r="M184" s="226" t="s">
        <v>1</v>
      </c>
      <c r="N184" s="227" t="s">
        <v>41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237</v>
      </c>
      <c r="AT184" s="230" t="s">
        <v>166</v>
      </c>
      <c r="AU184" s="230" t="s">
        <v>86</v>
      </c>
      <c r="AY184" s="18" t="s">
        <v>164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84</v>
      </c>
      <c r="BK184" s="231">
        <f>ROUND(I184*H184,2)</f>
        <v>0</v>
      </c>
      <c r="BL184" s="18" t="s">
        <v>237</v>
      </c>
      <c r="BM184" s="230" t="s">
        <v>1923</v>
      </c>
    </row>
    <row r="185" s="2" customFormat="1">
      <c r="A185" s="39"/>
      <c r="B185" s="40"/>
      <c r="C185" s="41"/>
      <c r="D185" s="232" t="s">
        <v>173</v>
      </c>
      <c r="E185" s="41"/>
      <c r="F185" s="233" t="s">
        <v>1921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173</v>
      </c>
      <c r="AU185" s="18" t="s">
        <v>86</v>
      </c>
    </row>
    <row r="186" s="2" customFormat="1" ht="16.5" customHeight="1">
      <c r="A186" s="39"/>
      <c r="B186" s="40"/>
      <c r="C186" s="271" t="s">
        <v>243</v>
      </c>
      <c r="D186" s="271" t="s">
        <v>244</v>
      </c>
      <c r="E186" s="272" t="s">
        <v>1924</v>
      </c>
      <c r="F186" s="273" t="s">
        <v>1925</v>
      </c>
      <c r="G186" s="274" t="s">
        <v>1592</v>
      </c>
      <c r="H186" s="275">
        <v>4</v>
      </c>
      <c r="I186" s="276"/>
      <c r="J186" s="277">
        <f>ROUND(I186*H186,2)</f>
        <v>0</v>
      </c>
      <c r="K186" s="273" t="s">
        <v>1</v>
      </c>
      <c r="L186" s="278"/>
      <c r="M186" s="279" t="s">
        <v>1</v>
      </c>
      <c r="N186" s="280" t="s">
        <v>41</v>
      </c>
      <c r="O186" s="92"/>
      <c r="P186" s="228">
        <f>O186*H186</f>
        <v>0</v>
      </c>
      <c r="Q186" s="228">
        <v>6</v>
      </c>
      <c r="R186" s="228">
        <f>Q186*H186</f>
        <v>24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291</v>
      </c>
      <c r="AT186" s="230" t="s">
        <v>244</v>
      </c>
      <c r="AU186" s="230" t="s">
        <v>86</v>
      </c>
      <c r="AY186" s="18" t="s">
        <v>164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84</v>
      </c>
      <c r="BK186" s="231">
        <f>ROUND(I186*H186,2)</f>
        <v>0</v>
      </c>
      <c r="BL186" s="18" t="s">
        <v>237</v>
      </c>
      <c r="BM186" s="230" t="s">
        <v>1926</v>
      </c>
    </row>
    <row r="187" s="2" customFormat="1">
      <c r="A187" s="39"/>
      <c r="B187" s="40"/>
      <c r="C187" s="41"/>
      <c r="D187" s="232" t="s">
        <v>173</v>
      </c>
      <c r="E187" s="41"/>
      <c r="F187" s="233" t="s">
        <v>1925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173</v>
      </c>
      <c r="AU187" s="18" t="s">
        <v>86</v>
      </c>
    </row>
    <row r="188" s="2" customFormat="1" ht="16.5" customHeight="1">
      <c r="A188" s="39"/>
      <c r="B188" s="40"/>
      <c r="C188" s="271" t="s">
        <v>251</v>
      </c>
      <c r="D188" s="271" t="s">
        <v>244</v>
      </c>
      <c r="E188" s="272" t="s">
        <v>1927</v>
      </c>
      <c r="F188" s="273" t="s">
        <v>1928</v>
      </c>
      <c r="G188" s="274" t="s">
        <v>1592</v>
      </c>
      <c r="H188" s="275">
        <v>2</v>
      </c>
      <c r="I188" s="276"/>
      <c r="J188" s="277">
        <f>ROUND(I188*H188,2)</f>
        <v>0</v>
      </c>
      <c r="K188" s="273" t="s">
        <v>1</v>
      </c>
      <c r="L188" s="278"/>
      <c r="M188" s="279" t="s">
        <v>1</v>
      </c>
      <c r="N188" s="280" t="s">
        <v>41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291</v>
      </c>
      <c r="AT188" s="230" t="s">
        <v>244</v>
      </c>
      <c r="AU188" s="230" t="s">
        <v>86</v>
      </c>
      <c r="AY188" s="18" t="s">
        <v>164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84</v>
      </c>
      <c r="BK188" s="231">
        <f>ROUND(I188*H188,2)</f>
        <v>0</v>
      </c>
      <c r="BL188" s="18" t="s">
        <v>237</v>
      </c>
      <c r="BM188" s="230" t="s">
        <v>1929</v>
      </c>
    </row>
    <row r="189" s="2" customFormat="1">
      <c r="A189" s="39"/>
      <c r="B189" s="40"/>
      <c r="C189" s="41"/>
      <c r="D189" s="232" t="s">
        <v>173</v>
      </c>
      <c r="E189" s="41"/>
      <c r="F189" s="233" t="s">
        <v>1928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173</v>
      </c>
      <c r="AU189" s="18" t="s">
        <v>86</v>
      </c>
    </row>
    <row r="190" s="2" customFormat="1" ht="16.5" customHeight="1">
      <c r="A190" s="39"/>
      <c r="B190" s="40"/>
      <c r="C190" s="271" t="s">
        <v>1405</v>
      </c>
      <c r="D190" s="271" t="s">
        <v>244</v>
      </c>
      <c r="E190" s="272" t="s">
        <v>1930</v>
      </c>
      <c r="F190" s="273" t="s">
        <v>1931</v>
      </c>
      <c r="G190" s="274" t="s">
        <v>1592</v>
      </c>
      <c r="H190" s="275">
        <v>4</v>
      </c>
      <c r="I190" s="276"/>
      <c r="J190" s="277">
        <f>ROUND(I190*H190,2)</f>
        <v>0</v>
      </c>
      <c r="K190" s="273" t="s">
        <v>1</v>
      </c>
      <c r="L190" s="278"/>
      <c r="M190" s="279" t="s">
        <v>1</v>
      </c>
      <c r="N190" s="280" t="s">
        <v>41</v>
      </c>
      <c r="O190" s="92"/>
      <c r="P190" s="228">
        <f>O190*H190</f>
        <v>0</v>
      </c>
      <c r="Q190" s="228">
        <v>0.12</v>
      </c>
      <c r="R190" s="228">
        <f>Q190*H190</f>
        <v>0.47999999999999998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291</v>
      </c>
      <c r="AT190" s="230" t="s">
        <v>244</v>
      </c>
      <c r="AU190" s="230" t="s">
        <v>86</v>
      </c>
      <c r="AY190" s="18" t="s">
        <v>164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84</v>
      </c>
      <c r="BK190" s="231">
        <f>ROUND(I190*H190,2)</f>
        <v>0</v>
      </c>
      <c r="BL190" s="18" t="s">
        <v>237</v>
      </c>
      <c r="BM190" s="230" t="s">
        <v>1932</v>
      </c>
    </row>
    <row r="191" s="2" customFormat="1">
      <c r="A191" s="39"/>
      <c r="B191" s="40"/>
      <c r="C191" s="41"/>
      <c r="D191" s="232" t="s">
        <v>173</v>
      </c>
      <c r="E191" s="41"/>
      <c r="F191" s="233" t="s">
        <v>1931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173</v>
      </c>
      <c r="AU191" s="18" t="s">
        <v>86</v>
      </c>
    </row>
    <row r="192" s="2" customFormat="1" ht="24.15" customHeight="1">
      <c r="A192" s="39"/>
      <c r="B192" s="40"/>
      <c r="C192" s="271" t="s">
        <v>1384</v>
      </c>
      <c r="D192" s="271" t="s">
        <v>244</v>
      </c>
      <c r="E192" s="272" t="s">
        <v>1933</v>
      </c>
      <c r="F192" s="273" t="s">
        <v>1934</v>
      </c>
      <c r="G192" s="274" t="s">
        <v>1592</v>
      </c>
      <c r="H192" s="275">
        <v>2</v>
      </c>
      <c r="I192" s="276"/>
      <c r="J192" s="277">
        <f>ROUND(I192*H192,2)</f>
        <v>0</v>
      </c>
      <c r="K192" s="273" t="s">
        <v>1</v>
      </c>
      <c r="L192" s="278"/>
      <c r="M192" s="279" t="s">
        <v>1</v>
      </c>
      <c r="N192" s="280" t="s">
        <v>41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291</v>
      </c>
      <c r="AT192" s="230" t="s">
        <v>244</v>
      </c>
      <c r="AU192" s="230" t="s">
        <v>86</v>
      </c>
      <c r="AY192" s="18" t="s">
        <v>164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84</v>
      </c>
      <c r="BK192" s="231">
        <f>ROUND(I192*H192,2)</f>
        <v>0</v>
      </c>
      <c r="BL192" s="18" t="s">
        <v>237</v>
      </c>
      <c r="BM192" s="230" t="s">
        <v>1935</v>
      </c>
    </row>
    <row r="193" s="2" customFormat="1">
      <c r="A193" s="39"/>
      <c r="B193" s="40"/>
      <c r="C193" s="41"/>
      <c r="D193" s="232" t="s">
        <v>173</v>
      </c>
      <c r="E193" s="41"/>
      <c r="F193" s="233" t="s">
        <v>1934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173</v>
      </c>
      <c r="AU193" s="18" t="s">
        <v>86</v>
      </c>
    </row>
    <row r="194" s="2" customFormat="1" ht="24.15" customHeight="1">
      <c r="A194" s="39"/>
      <c r="B194" s="40"/>
      <c r="C194" s="271" t="s">
        <v>7</v>
      </c>
      <c r="D194" s="271" t="s">
        <v>244</v>
      </c>
      <c r="E194" s="272" t="s">
        <v>1936</v>
      </c>
      <c r="F194" s="273" t="s">
        <v>1937</v>
      </c>
      <c r="G194" s="274" t="s">
        <v>1592</v>
      </c>
      <c r="H194" s="275">
        <v>2</v>
      </c>
      <c r="I194" s="276"/>
      <c r="J194" s="277">
        <f>ROUND(I194*H194,2)</f>
        <v>0</v>
      </c>
      <c r="K194" s="273" t="s">
        <v>1</v>
      </c>
      <c r="L194" s="278"/>
      <c r="M194" s="279" t="s">
        <v>1</v>
      </c>
      <c r="N194" s="280" t="s">
        <v>41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291</v>
      </c>
      <c r="AT194" s="230" t="s">
        <v>244</v>
      </c>
      <c r="AU194" s="230" t="s">
        <v>86</v>
      </c>
      <c r="AY194" s="18" t="s">
        <v>164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84</v>
      </c>
      <c r="BK194" s="231">
        <f>ROUND(I194*H194,2)</f>
        <v>0</v>
      </c>
      <c r="BL194" s="18" t="s">
        <v>237</v>
      </c>
      <c r="BM194" s="230" t="s">
        <v>1938</v>
      </c>
    </row>
    <row r="195" s="2" customFormat="1">
      <c r="A195" s="39"/>
      <c r="B195" s="40"/>
      <c r="C195" s="41"/>
      <c r="D195" s="232" t="s">
        <v>173</v>
      </c>
      <c r="E195" s="41"/>
      <c r="F195" s="233" t="s">
        <v>1937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173</v>
      </c>
      <c r="AU195" s="18" t="s">
        <v>86</v>
      </c>
    </row>
    <row r="196" s="2" customFormat="1" ht="21.75" customHeight="1">
      <c r="A196" s="39"/>
      <c r="B196" s="40"/>
      <c r="C196" s="271" t="s">
        <v>1388</v>
      </c>
      <c r="D196" s="271" t="s">
        <v>244</v>
      </c>
      <c r="E196" s="272" t="s">
        <v>1939</v>
      </c>
      <c r="F196" s="273" t="s">
        <v>1940</v>
      </c>
      <c r="G196" s="274" t="s">
        <v>1592</v>
      </c>
      <c r="H196" s="275">
        <v>2</v>
      </c>
      <c r="I196" s="276"/>
      <c r="J196" s="277">
        <f>ROUND(I196*H196,2)</f>
        <v>0</v>
      </c>
      <c r="K196" s="273" t="s">
        <v>1</v>
      </c>
      <c r="L196" s="278"/>
      <c r="M196" s="279" t="s">
        <v>1</v>
      </c>
      <c r="N196" s="280" t="s">
        <v>41</v>
      </c>
      <c r="O196" s="92"/>
      <c r="P196" s="228">
        <f>O196*H196</f>
        <v>0</v>
      </c>
      <c r="Q196" s="228">
        <v>11</v>
      </c>
      <c r="R196" s="228">
        <f>Q196*H196</f>
        <v>22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291</v>
      </c>
      <c r="AT196" s="230" t="s">
        <v>244</v>
      </c>
      <c r="AU196" s="230" t="s">
        <v>86</v>
      </c>
      <c r="AY196" s="18" t="s">
        <v>164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84</v>
      </c>
      <c r="BK196" s="231">
        <f>ROUND(I196*H196,2)</f>
        <v>0</v>
      </c>
      <c r="BL196" s="18" t="s">
        <v>237</v>
      </c>
      <c r="BM196" s="230" t="s">
        <v>1941</v>
      </c>
    </row>
    <row r="197" s="2" customFormat="1">
      <c r="A197" s="39"/>
      <c r="B197" s="40"/>
      <c r="C197" s="41"/>
      <c r="D197" s="232" t="s">
        <v>173</v>
      </c>
      <c r="E197" s="41"/>
      <c r="F197" s="233" t="s">
        <v>1940</v>
      </c>
      <c r="G197" s="41"/>
      <c r="H197" s="41"/>
      <c r="I197" s="234"/>
      <c r="J197" s="41"/>
      <c r="K197" s="41"/>
      <c r="L197" s="45"/>
      <c r="M197" s="235"/>
      <c r="N197" s="236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173</v>
      </c>
      <c r="AU197" s="18" t="s">
        <v>86</v>
      </c>
    </row>
    <row r="198" s="2" customFormat="1" ht="24.15" customHeight="1">
      <c r="A198" s="39"/>
      <c r="B198" s="40"/>
      <c r="C198" s="271" t="s">
        <v>1414</v>
      </c>
      <c r="D198" s="271" t="s">
        <v>244</v>
      </c>
      <c r="E198" s="272" t="s">
        <v>1942</v>
      </c>
      <c r="F198" s="273" t="s">
        <v>1943</v>
      </c>
      <c r="G198" s="274" t="s">
        <v>1592</v>
      </c>
      <c r="H198" s="275">
        <v>2</v>
      </c>
      <c r="I198" s="276"/>
      <c r="J198" s="277">
        <f>ROUND(I198*H198,2)</f>
        <v>0</v>
      </c>
      <c r="K198" s="273" t="s">
        <v>1</v>
      </c>
      <c r="L198" s="278"/>
      <c r="M198" s="279" t="s">
        <v>1</v>
      </c>
      <c r="N198" s="280" t="s">
        <v>41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291</v>
      </c>
      <c r="AT198" s="230" t="s">
        <v>244</v>
      </c>
      <c r="AU198" s="230" t="s">
        <v>86</v>
      </c>
      <c r="AY198" s="18" t="s">
        <v>164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84</v>
      </c>
      <c r="BK198" s="231">
        <f>ROUND(I198*H198,2)</f>
        <v>0</v>
      </c>
      <c r="BL198" s="18" t="s">
        <v>237</v>
      </c>
      <c r="BM198" s="230" t="s">
        <v>1944</v>
      </c>
    </row>
    <row r="199" s="2" customFormat="1">
      <c r="A199" s="39"/>
      <c r="B199" s="40"/>
      <c r="C199" s="41"/>
      <c r="D199" s="232" t="s">
        <v>173</v>
      </c>
      <c r="E199" s="41"/>
      <c r="F199" s="233" t="s">
        <v>1943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173</v>
      </c>
      <c r="AU199" s="18" t="s">
        <v>86</v>
      </c>
    </row>
    <row r="200" s="2" customFormat="1" ht="24.15" customHeight="1">
      <c r="A200" s="39"/>
      <c r="B200" s="40"/>
      <c r="C200" s="271" t="s">
        <v>693</v>
      </c>
      <c r="D200" s="271" t="s">
        <v>244</v>
      </c>
      <c r="E200" s="272" t="s">
        <v>1945</v>
      </c>
      <c r="F200" s="273" t="s">
        <v>1946</v>
      </c>
      <c r="G200" s="274" t="s">
        <v>1592</v>
      </c>
      <c r="H200" s="275">
        <v>28</v>
      </c>
      <c r="I200" s="276"/>
      <c r="J200" s="277">
        <f>ROUND(I200*H200,2)</f>
        <v>0</v>
      </c>
      <c r="K200" s="273" t="s">
        <v>1</v>
      </c>
      <c r="L200" s="278"/>
      <c r="M200" s="279" t="s">
        <v>1</v>
      </c>
      <c r="N200" s="280" t="s">
        <v>41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291</v>
      </c>
      <c r="AT200" s="230" t="s">
        <v>244</v>
      </c>
      <c r="AU200" s="230" t="s">
        <v>86</v>
      </c>
      <c r="AY200" s="18" t="s">
        <v>164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84</v>
      </c>
      <c r="BK200" s="231">
        <f>ROUND(I200*H200,2)</f>
        <v>0</v>
      </c>
      <c r="BL200" s="18" t="s">
        <v>237</v>
      </c>
      <c r="BM200" s="230" t="s">
        <v>1947</v>
      </c>
    </row>
    <row r="201" s="2" customFormat="1">
      <c r="A201" s="39"/>
      <c r="B201" s="40"/>
      <c r="C201" s="41"/>
      <c r="D201" s="232" t="s">
        <v>173</v>
      </c>
      <c r="E201" s="41"/>
      <c r="F201" s="233" t="s">
        <v>1946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173</v>
      </c>
      <c r="AU201" s="18" t="s">
        <v>86</v>
      </c>
    </row>
    <row r="202" s="2" customFormat="1">
      <c r="A202" s="39"/>
      <c r="B202" s="40"/>
      <c r="C202" s="41"/>
      <c r="D202" s="232" t="s">
        <v>1679</v>
      </c>
      <c r="E202" s="41"/>
      <c r="F202" s="297" t="s">
        <v>1948</v>
      </c>
      <c r="G202" s="41"/>
      <c r="H202" s="41"/>
      <c r="I202" s="234"/>
      <c r="J202" s="41"/>
      <c r="K202" s="41"/>
      <c r="L202" s="45"/>
      <c r="M202" s="235"/>
      <c r="N202" s="236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1679</v>
      </c>
      <c r="AU202" s="18" t="s">
        <v>86</v>
      </c>
    </row>
    <row r="203" s="2" customFormat="1" ht="16.5" customHeight="1">
      <c r="A203" s="39"/>
      <c r="B203" s="40"/>
      <c r="C203" s="219" t="s">
        <v>257</v>
      </c>
      <c r="D203" s="219" t="s">
        <v>166</v>
      </c>
      <c r="E203" s="220" t="s">
        <v>1949</v>
      </c>
      <c r="F203" s="221" t="s">
        <v>1950</v>
      </c>
      <c r="G203" s="222" t="s">
        <v>1592</v>
      </c>
      <c r="H203" s="223">
        <v>28</v>
      </c>
      <c r="I203" s="224"/>
      <c r="J203" s="225">
        <f>ROUND(I203*H203,2)</f>
        <v>0</v>
      </c>
      <c r="K203" s="221" t="s">
        <v>1</v>
      </c>
      <c r="L203" s="45"/>
      <c r="M203" s="226" t="s">
        <v>1</v>
      </c>
      <c r="N203" s="227" t="s">
        <v>41</v>
      </c>
      <c r="O203" s="92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0" t="s">
        <v>237</v>
      </c>
      <c r="AT203" s="230" t="s">
        <v>166</v>
      </c>
      <c r="AU203" s="230" t="s">
        <v>86</v>
      </c>
      <c r="AY203" s="18" t="s">
        <v>164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8" t="s">
        <v>84</v>
      </c>
      <c r="BK203" s="231">
        <f>ROUND(I203*H203,2)</f>
        <v>0</v>
      </c>
      <c r="BL203" s="18" t="s">
        <v>237</v>
      </c>
      <c r="BM203" s="230" t="s">
        <v>1951</v>
      </c>
    </row>
    <row r="204" s="2" customFormat="1">
      <c r="A204" s="39"/>
      <c r="B204" s="40"/>
      <c r="C204" s="41"/>
      <c r="D204" s="232" t="s">
        <v>173</v>
      </c>
      <c r="E204" s="41"/>
      <c r="F204" s="233" t="s">
        <v>1950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173</v>
      </c>
      <c r="AU204" s="18" t="s">
        <v>86</v>
      </c>
    </row>
    <row r="205" s="2" customFormat="1">
      <c r="A205" s="39"/>
      <c r="B205" s="40"/>
      <c r="C205" s="41"/>
      <c r="D205" s="232" t="s">
        <v>1679</v>
      </c>
      <c r="E205" s="41"/>
      <c r="F205" s="297" t="s">
        <v>1952</v>
      </c>
      <c r="G205" s="41"/>
      <c r="H205" s="41"/>
      <c r="I205" s="234"/>
      <c r="J205" s="41"/>
      <c r="K205" s="41"/>
      <c r="L205" s="45"/>
      <c r="M205" s="235"/>
      <c r="N205" s="236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1679</v>
      </c>
      <c r="AU205" s="18" t="s">
        <v>86</v>
      </c>
    </row>
    <row r="206" s="2" customFormat="1" ht="21.75" customHeight="1">
      <c r="A206" s="39"/>
      <c r="B206" s="40"/>
      <c r="C206" s="271" t="s">
        <v>265</v>
      </c>
      <c r="D206" s="271" t="s">
        <v>244</v>
      </c>
      <c r="E206" s="272" t="s">
        <v>1953</v>
      </c>
      <c r="F206" s="273" t="s">
        <v>1954</v>
      </c>
      <c r="G206" s="274" t="s">
        <v>1592</v>
      </c>
      <c r="H206" s="275">
        <v>1</v>
      </c>
      <c r="I206" s="276"/>
      <c r="J206" s="277">
        <f>ROUND(I206*H206,2)</f>
        <v>0</v>
      </c>
      <c r="K206" s="273" t="s">
        <v>1</v>
      </c>
      <c r="L206" s="278"/>
      <c r="M206" s="279" t="s">
        <v>1</v>
      </c>
      <c r="N206" s="280" t="s">
        <v>41</v>
      </c>
      <c r="O206" s="92"/>
      <c r="P206" s="228">
        <f>O206*H206</f>
        <v>0</v>
      </c>
      <c r="Q206" s="228">
        <v>120</v>
      </c>
      <c r="R206" s="228">
        <f>Q206*H206</f>
        <v>120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291</v>
      </c>
      <c r="AT206" s="230" t="s">
        <v>244</v>
      </c>
      <c r="AU206" s="230" t="s">
        <v>86</v>
      </c>
      <c r="AY206" s="18" t="s">
        <v>164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84</v>
      </c>
      <c r="BK206" s="231">
        <f>ROUND(I206*H206,2)</f>
        <v>0</v>
      </c>
      <c r="BL206" s="18" t="s">
        <v>237</v>
      </c>
      <c r="BM206" s="230" t="s">
        <v>1955</v>
      </c>
    </row>
    <row r="207" s="2" customFormat="1">
      <c r="A207" s="39"/>
      <c r="B207" s="40"/>
      <c r="C207" s="41"/>
      <c r="D207" s="232" t="s">
        <v>173</v>
      </c>
      <c r="E207" s="41"/>
      <c r="F207" s="233" t="s">
        <v>1954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173</v>
      </c>
      <c r="AU207" s="18" t="s">
        <v>86</v>
      </c>
    </row>
    <row r="208" s="2" customFormat="1">
      <c r="A208" s="39"/>
      <c r="B208" s="40"/>
      <c r="C208" s="41"/>
      <c r="D208" s="232" t="s">
        <v>1679</v>
      </c>
      <c r="E208" s="41"/>
      <c r="F208" s="297" t="s">
        <v>1956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1679</v>
      </c>
      <c r="AU208" s="18" t="s">
        <v>86</v>
      </c>
    </row>
    <row r="209" s="2" customFormat="1" ht="16.5" customHeight="1">
      <c r="A209" s="39"/>
      <c r="B209" s="40"/>
      <c r="C209" s="219" t="s">
        <v>272</v>
      </c>
      <c r="D209" s="219" t="s">
        <v>166</v>
      </c>
      <c r="E209" s="220" t="s">
        <v>1957</v>
      </c>
      <c r="F209" s="221" t="s">
        <v>1958</v>
      </c>
      <c r="G209" s="222" t="s">
        <v>1592</v>
      </c>
      <c r="H209" s="223">
        <v>1</v>
      </c>
      <c r="I209" s="224"/>
      <c r="J209" s="225">
        <f>ROUND(I209*H209,2)</f>
        <v>0</v>
      </c>
      <c r="K209" s="221" t="s">
        <v>1</v>
      </c>
      <c r="L209" s="45"/>
      <c r="M209" s="226" t="s">
        <v>1</v>
      </c>
      <c r="N209" s="227" t="s">
        <v>41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237</v>
      </c>
      <c r="AT209" s="230" t="s">
        <v>166</v>
      </c>
      <c r="AU209" s="230" t="s">
        <v>86</v>
      </c>
      <c r="AY209" s="18" t="s">
        <v>164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84</v>
      </c>
      <c r="BK209" s="231">
        <f>ROUND(I209*H209,2)</f>
        <v>0</v>
      </c>
      <c r="BL209" s="18" t="s">
        <v>237</v>
      </c>
      <c r="BM209" s="230" t="s">
        <v>1959</v>
      </c>
    </row>
    <row r="210" s="2" customFormat="1">
      <c r="A210" s="39"/>
      <c r="B210" s="40"/>
      <c r="C210" s="41"/>
      <c r="D210" s="232" t="s">
        <v>173</v>
      </c>
      <c r="E210" s="41"/>
      <c r="F210" s="233" t="s">
        <v>1958</v>
      </c>
      <c r="G210" s="41"/>
      <c r="H210" s="41"/>
      <c r="I210" s="234"/>
      <c r="J210" s="41"/>
      <c r="K210" s="41"/>
      <c r="L210" s="45"/>
      <c r="M210" s="235"/>
      <c r="N210" s="236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173</v>
      </c>
      <c r="AU210" s="18" t="s">
        <v>86</v>
      </c>
    </row>
    <row r="211" s="2" customFormat="1" ht="21.75" customHeight="1">
      <c r="A211" s="39"/>
      <c r="B211" s="40"/>
      <c r="C211" s="271" t="s">
        <v>278</v>
      </c>
      <c r="D211" s="271" t="s">
        <v>244</v>
      </c>
      <c r="E211" s="272" t="s">
        <v>1960</v>
      </c>
      <c r="F211" s="273" t="s">
        <v>1961</v>
      </c>
      <c r="G211" s="274" t="s">
        <v>1592</v>
      </c>
      <c r="H211" s="275">
        <v>1</v>
      </c>
      <c r="I211" s="276"/>
      <c r="J211" s="277">
        <f>ROUND(I211*H211,2)</f>
        <v>0</v>
      </c>
      <c r="K211" s="273" t="s">
        <v>1</v>
      </c>
      <c r="L211" s="278"/>
      <c r="M211" s="279" t="s">
        <v>1</v>
      </c>
      <c r="N211" s="280" t="s">
        <v>41</v>
      </c>
      <c r="O211" s="92"/>
      <c r="P211" s="228">
        <f>O211*H211</f>
        <v>0</v>
      </c>
      <c r="Q211" s="228">
        <v>40</v>
      </c>
      <c r="R211" s="228">
        <f>Q211*H211</f>
        <v>40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291</v>
      </c>
      <c r="AT211" s="230" t="s">
        <v>244</v>
      </c>
      <c r="AU211" s="230" t="s">
        <v>86</v>
      </c>
      <c r="AY211" s="18" t="s">
        <v>164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84</v>
      </c>
      <c r="BK211" s="231">
        <f>ROUND(I211*H211,2)</f>
        <v>0</v>
      </c>
      <c r="BL211" s="18" t="s">
        <v>237</v>
      </c>
      <c r="BM211" s="230" t="s">
        <v>1962</v>
      </c>
    </row>
    <row r="212" s="2" customFormat="1">
      <c r="A212" s="39"/>
      <c r="B212" s="40"/>
      <c r="C212" s="41"/>
      <c r="D212" s="232" t="s">
        <v>173</v>
      </c>
      <c r="E212" s="41"/>
      <c r="F212" s="233" t="s">
        <v>1961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173</v>
      </c>
      <c r="AU212" s="18" t="s">
        <v>86</v>
      </c>
    </row>
    <row r="213" s="2" customFormat="1">
      <c r="A213" s="39"/>
      <c r="B213" s="40"/>
      <c r="C213" s="41"/>
      <c r="D213" s="232" t="s">
        <v>1679</v>
      </c>
      <c r="E213" s="41"/>
      <c r="F213" s="297" t="s">
        <v>1963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1679</v>
      </c>
      <c r="AU213" s="18" t="s">
        <v>86</v>
      </c>
    </row>
    <row r="214" s="2" customFormat="1" ht="16.5" customHeight="1">
      <c r="A214" s="39"/>
      <c r="B214" s="40"/>
      <c r="C214" s="219" t="s">
        <v>1427</v>
      </c>
      <c r="D214" s="219" t="s">
        <v>166</v>
      </c>
      <c r="E214" s="220" t="s">
        <v>1964</v>
      </c>
      <c r="F214" s="221" t="s">
        <v>1965</v>
      </c>
      <c r="G214" s="222" t="s">
        <v>969</v>
      </c>
      <c r="H214" s="223">
        <v>1</v>
      </c>
      <c r="I214" s="224"/>
      <c r="J214" s="225">
        <f>ROUND(I214*H214,2)</f>
        <v>0</v>
      </c>
      <c r="K214" s="221" t="s">
        <v>1</v>
      </c>
      <c r="L214" s="45"/>
      <c r="M214" s="226" t="s">
        <v>1</v>
      </c>
      <c r="N214" s="227" t="s">
        <v>41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237</v>
      </c>
      <c r="AT214" s="230" t="s">
        <v>166</v>
      </c>
      <c r="AU214" s="230" t="s">
        <v>86</v>
      </c>
      <c r="AY214" s="18" t="s">
        <v>164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84</v>
      </c>
      <c r="BK214" s="231">
        <f>ROUND(I214*H214,2)</f>
        <v>0</v>
      </c>
      <c r="BL214" s="18" t="s">
        <v>237</v>
      </c>
      <c r="BM214" s="230" t="s">
        <v>1966</v>
      </c>
    </row>
    <row r="215" s="2" customFormat="1">
      <c r="A215" s="39"/>
      <c r="B215" s="40"/>
      <c r="C215" s="41"/>
      <c r="D215" s="232" t="s">
        <v>173</v>
      </c>
      <c r="E215" s="41"/>
      <c r="F215" s="233" t="s">
        <v>1965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173</v>
      </c>
      <c r="AU215" s="18" t="s">
        <v>86</v>
      </c>
    </row>
    <row r="216" s="2" customFormat="1">
      <c r="A216" s="39"/>
      <c r="B216" s="40"/>
      <c r="C216" s="41"/>
      <c r="D216" s="232" t="s">
        <v>1679</v>
      </c>
      <c r="E216" s="41"/>
      <c r="F216" s="297" t="s">
        <v>1967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1679</v>
      </c>
      <c r="AU216" s="18" t="s">
        <v>86</v>
      </c>
    </row>
    <row r="217" s="14" customFormat="1">
      <c r="A217" s="14"/>
      <c r="B217" s="249"/>
      <c r="C217" s="250"/>
      <c r="D217" s="232" t="s">
        <v>177</v>
      </c>
      <c r="E217" s="251" t="s">
        <v>1</v>
      </c>
      <c r="F217" s="252" t="s">
        <v>1968</v>
      </c>
      <c r="G217" s="250"/>
      <c r="H217" s="253">
        <v>1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177</v>
      </c>
      <c r="AU217" s="259" t="s">
        <v>86</v>
      </c>
      <c r="AV217" s="14" t="s">
        <v>86</v>
      </c>
      <c r="AW217" s="14" t="s">
        <v>32</v>
      </c>
      <c r="AX217" s="14" t="s">
        <v>84</v>
      </c>
      <c r="AY217" s="259" t="s">
        <v>164</v>
      </c>
    </row>
    <row r="218" s="12" customFormat="1" ht="25.92" customHeight="1">
      <c r="A218" s="12"/>
      <c r="B218" s="203"/>
      <c r="C218" s="204"/>
      <c r="D218" s="205" t="s">
        <v>75</v>
      </c>
      <c r="E218" s="206" t="s">
        <v>114</v>
      </c>
      <c r="F218" s="206" t="s">
        <v>115</v>
      </c>
      <c r="G218" s="204"/>
      <c r="H218" s="204"/>
      <c r="I218" s="207"/>
      <c r="J218" s="208">
        <f>BK218</f>
        <v>0</v>
      </c>
      <c r="K218" s="204"/>
      <c r="L218" s="209"/>
      <c r="M218" s="210"/>
      <c r="N218" s="211"/>
      <c r="O218" s="211"/>
      <c r="P218" s="212">
        <f>P219</f>
        <v>0</v>
      </c>
      <c r="Q218" s="211"/>
      <c r="R218" s="212">
        <f>R219</f>
        <v>0</v>
      </c>
      <c r="S218" s="211"/>
      <c r="T218" s="213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201</v>
      </c>
      <c r="AT218" s="215" t="s">
        <v>75</v>
      </c>
      <c r="AU218" s="215" t="s">
        <v>76</v>
      </c>
      <c r="AY218" s="214" t="s">
        <v>164</v>
      </c>
      <c r="BK218" s="216">
        <f>BK219</f>
        <v>0</v>
      </c>
    </row>
    <row r="219" s="12" customFormat="1" ht="22.8" customHeight="1">
      <c r="A219" s="12"/>
      <c r="B219" s="203"/>
      <c r="C219" s="204"/>
      <c r="D219" s="205" t="s">
        <v>75</v>
      </c>
      <c r="E219" s="217" t="s">
        <v>1969</v>
      </c>
      <c r="F219" s="217" t="s">
        <v>1970</v>
      </c>
      <c r="G219" s="204"/>
      <c r="H219" s="204"/>
      <c r="I219" s="207"/>
      <c r="J219" s="218">
        <f>BK219</f>
        <v>0</v>
      </c>
      <c r="K219" s="204"/>
      <c r="L219" s="209"/>
      <c r="M219" s="210"/>
      <c r="N219" s="211"/>
      <c r="O219" s="211"/>
      <c r="P219" s="212">
        <f>SUM(P220:P221)</f>
        <v>0</v>
      </c>
      <c r="Q219" s="211"/>
      <c r="R219" s="212">
        <f>SUM(R220:R221)</f>
        <v>0</v>
      </c>
      <c r="S219" s="211"/>
      <c r="T219" s="213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4" t="s">
        <v>201</v>
      </c>
      <c r="AT219" s="215" t="s">
        <v>75</v>
      </c>
      <c r="AU219" s="215" t="s">
        <v>84</v>
      </c>
      <c r="AY219" s="214" t="s">
        <v>164</v>
      </c>
      <c r="BK219" s="216">
        <f>SUM(BK220:BK221)</f>
        <v>0</v>
      </c>
    </row>
    <row r="220" s="2" customFormat="1" ht="24.15" customHeight="1">
      <c r="A220" s="39"/>
      <c r="B220" s="40"/>
      <c r="C220" s="219" t="s">
        <v>1398</v>
      </c>
      <c r="D220" s="219" t="s">
        <v>166</v>
      </c>
      <c r="E220" s="220" t="s">
        <v>1971</v>
      </c>
      <c r="F220" s="221" t="s">
        <v>1972</v>
      </c>
      <c r="G220" s="222" t="s">
        <v>1973</v>
      </c>
      <c r="H220" s="223">
        <v>1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41</v>
      </c>
      <c r="O220" s="92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1974</v>
      </c>
      <c r="AT220" s="230" t="s">
        <v>166</v>
      </c>
      <c r="AU220" s="230" t="s">
        <v>86</v>
      </c>
      <c r="AY220" s="18" t="s">
        <v>164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84</v>
      </c>
      <c r="BK220" s="231">
        <f>ROUND(I220*H220,2)</f>
        <v>0</v>
      </c>
      <c r="BL220" s="18" t="s">
        <v>1974</v>
      </c>
      <c r="BM220" s="230" t="s">
        <v>1975</v>
      </c>
    </row>
    <row r="221" s="2" customFormat="1">
      <c r="A221" s="39"/>
      <c r="B221" s="40"/>
      <c r="C221" s="41"/>
      <c r="D221" s="232" t="s">
        <v>173</v>
      </c>
      <c r="E221" s="41"/>
      <c r="F221" s="233" t="s">
        <v>1972</v>
      </c>
      <c r="G221" s="41"/>
      <c r="H221" s="41"/>
      <c r="I221" s="234"/>
      <c r="J221" s="41"/>
      <c r="K221" s="41"/>
      <c r="L221" s="45"/>
      <c r="M221" s="293"/>
      <c r="N221" s="294"/>
      <c r="O221" s="295"/>
      <c r="P221" s="295"/>
      <c r="Q221" s="295"/>
      <c r="R221" s="295"/>
      <c r="S221" s="295"/>
      <c r="T221" s="29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173</v>
      </c>
      <c r="AU221" s="18" t="s">
        <v>86</v>
      </c>
    </row>
    <row r="222" s="2" customFormat="1" ht="6.96" customHeight="1">
      <c r="A222" s="39"/>
      <c r="B222" s="67"/>
      <c r="C222" s="68"/>
      <c r="D222" s="68"/>
      <c r="E222" s="68"/>
      <c r="F222" s="68"/>
      <c r="G222" s="68"/>
      <c r="H222" s="68"/>
      <c r="I222" s="68"/>
      <c r="J222" s="68"/>
      <c r="K222" s="68"/>
      <c r="L222" s="45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</row>
  </sheetData>
  <sheetProtection sheet="1" autoFilter="0" formatColumns="0" formatRows="0" objects="1" scenarios="1" spinCount="100000" saltValue="vdE6OwFkTj40IA9PZbx4Ed24kOGDTw+SN52IvuVrCnimZoRWOklsIZYTQAq7Tj6WIFsKq36eZDfE8+F21vixDA==" hashValue="Eai8QZucbEfX/OVRF3UqhKSUvXheFUUu8MeSXYxk4E1w1d6D2bJ1yffWIZazojwCzQqFrx1ZMx5Y5LN7Ip21mQ==" algorithmName="SHA-512" password="CC35"/>
  <autoFilter ref="C123:K22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Kupka</dc:creator>
  <cp:lastModifiedBy>Michal Kupka</cp:lastModifiedBy>
  <dcterms:created xsi:type="dcterms:W3CDTF">2026-01-27T14:10:38Z</dcterms:created>
  <dcterms:modified xsi:type="dcterms:W3CDTF">2026-01-27T14:10:55Z</dcterms:modified>
</cp:coreProperties>
</file>